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90" windowWidth="20115" windowHeight="7755"/>
  </bookViews>
  <sheets>
    <sheet name="ค่าตอบแทน+ค่าครองชีพ" sheetId="4" r:id="rId1"/>
    <sheet name="ค่าครองชีพ ตกเบิก" sheetId="2" r:id="rId2"/>
  </sheets>
  <calcPr calcId="145621"/>
</workbook>
</file>

<file path=xl/calcChain.xml><?xml version="1.0" encoding="utf-8"?>
<calcChain xmlns="http://schemas.openxmlformats.org/spreadsheetml/2006/main">
  <c r="J42" i="2" l="1"/>
  <c r="K42" i="2" s="1"/>
  <c r="J36" i="2"/>
  <c r="K36" i="2" s="1"/>
  <c r="K47" i="2"/>
  <c r="K45" i="2"/>
  <c r="K44" i="2"/>
  <c r="K41" i="2"/>
  <c r="K39" i="2"/>
  <c r="K38" i="2"/>
  <c r="K37" i="2"/>
  <c r="K35" i="2"/>
  <c r="K34" i="2"/>
  <c r="K48" i="2" l="1"/>
  <c r="H39" i="2"/>
  <c r="J39" i="2" s="1"/>
  <c r="G39" i="2"/>
  <c r="H38" i="2"/>
  <c r="J38" i="2" s="1"/>
  <c r="G38" i="2"/>
  <c r="H37" i="2"/>
  <c r="J37" i="2" s="1"/>
  <c r="G37" i="2"/>
  <c r="N36" i="2"/>
  <c r="H36" i="2"/>
  <c r="P36" i="2" s="1"/>
  <c r="Q36" i="2" s="1"/>
  <c r="G36" i="2"/>
  <c r="H47" i="2"/>
  <c r="J47" i="2" s="1"/>
  <c r="G47" i="2"/>
  <c r="H45" i="2"/>
  <c r="J45" i="2" s="1"/>
  <c r="G45" i="2"/>
  <c r="H44" i="2"/>
  <c r="J44" i="2" s="1"/>
  <c r="G44" i="2"/>
  <c r="H42" i="2"/>
  <c r="P42" i="2" s="1"/>
  <c r="Q42" i="2" s="1"/>
  <c r="G42" i="2"/>
  <c r="H41" i="2"/>
  <c r="J41" i="2" s="1"/>
  <c r="G41" i="2"/>
  <c r="J35" i="2"/>
  <c r="H35" i="2"/>
  <c r="G35" i="2"/>
  <c r="H34" i="2"/>
  <c r="J34" i="2" s="1"/>
  <c r="G34" i="2"/>
  <c r="N42" i="2" l="1"/>
  <c r="J48" i="2"/>
  <c r="N18" i="4"/>
  <c r="O18" i="4" s="1"/>
  <c r="L18" i="4"/>
  <c r="M18" i="4" s="1"/>
  <c r="I18" i="4"/>
  <c r="K18" i="4" s="1"/>
  <c r="G18" i="4"/>
  <c r="F18" i="4"/>
  <c r="N16" i="4"/>
  <c r="O16" i="4" s="1"/>
  <c r="L16" i="4"/>
  <c r="M16" i="4" s="1"/>
  <c r="P16" i="4" s="1"/>
  <c r="I16" i="4"/>
  <c r="K16" i="4" s="1"/>
  <c r="G16" i="4"/>
  <c r="F16" i="4"/>
  <c r="L15" i="4"/>
  <c r="M15" i="4" s="1"/>
  <c r="I15" i="4"/>
  <c r="J15" i="4" s="1"/>
  <c r="G15" i="4"/>
  <c r="E15" i="4"/>
  <c r="L13" i="4"/>
  <c r="I13" i="4"/>
  <c r="J13" i="4" s="1"/>
  <c r="G13" i="4"/>
  <c r="E13" i="4"/>
  <c r="L12" i="4"/>
  <c r="M12" i="4" s="1"/>
  <c r="I12" i="4"/>
  <c r="J12" i="4" s="1"/>
  <c r="G12" i="4"/>
  <c r="E12" i="4"/>
  <c r="N10" i="4"/>
  <c r="O10" i="4" s="1"/>
  <c r="L10" i="4"/>
  <c r="M10" i="4" s="1"/>
  <c r="K10" i="4"/>
  <c r="I10" i="4"/>
  <c r="G10" i="4"/>
  <c r="F10" i="4"/>
  <c r="L9" i="4"/>
  <c r="M9" i="4" s="1"/>
  <c r="I9" i="4"/>
  <c r="J9" i="4" s="1"/>
  <c r="G9" i="4"/>
  <c r="E9" i="4"/>
  <c r="V13" i="4" l="1"/>
  <c r="W13" i="4" s="1"/>
  <c r="S13" i="4"/>
  <c r="T13" i="4" s="1"/>
  <c r="P18" i="4"/>
  <c r="N12" i="4"/>
  <c r="O12" i="4" s="1"/>
  <c r="P12" i="4" s="1"/>
  <c r="N9" i="4"/>
  <c r="O9" i="4" s="1"/>
  <c r="P10" i="4"/>
  <c r="N13" i="4"/>
  <c r="N15" i="4"/>
  <c r="O15" i="4" s="1"/>
  <c r="P15" i="4" s="1"/>
  <c r="P9" i="4"/>
  <c r="O13" i="4" l="1"/>
  <c r="M13" i="4"/>
  <c r="P13" i="4"/>
  <c r="P19" i="4" s="1"/>
  <c r="G18" i="2"/>
  <c r="G17" i="2"/>
  <c r="G16" i="2"/>
  <c r="G15" i="2"/>
  <c r="G14" i="2"/>
  <c r="G13" i="2"/>
  <c r="G12" i="2"/>
  <c r="G11" i="2"/>
  <c r="G10" i="2"/>
  <c r="G9" i="2"/>
  <c r="G8" i="2"/>
  <c r="H18" i="2" l="1"/>
  <c r="J18" i="2" s="1"/>
  <c r="H17" i="2"/>
  <c r="J17" i="2" s="1"/>
  <c r="H16" i="2"/>
  <c r="J16" i="2" s="1"/>
  <c r="H15" i="2"/>
  <c r="N15" i="2" s="1"/>
  <c r="H14" i="2"/>
  <c r="J14" i="2" s="1"/>
  <c r="H13" i="2"/>
  <c r="J13" i="2" s="1"/>
  <c r="H12" i="2"/>
  <c r="J12" i="2" s="1"/>
  <c r="H11" i="2"/>
  <c r="N11" i="2" s="1"/>
  <c r="H10" i="2"/>
  <c r="J10" i="2" s="1"/>
  <c r="H9" i="2"/>
  <c r="J9" i="2" s="1"/>
  <c r="H8" i="2"/>
  <c r="J8" i="2" s="1"/>
  <c r="P15" i="2" l="1"/>
  <c r="Q15" i="2" s="1"/>
  <c r="P11" i="2"/>
  <c r="Q11" i="2" s="1"/>
  <c r="J19" i="2"/>
</calcChain>
</file>

<file path=xl/sharedStrings.xml><?xml version="1.0" encoding="utf-8"?>
<sst xmlns="http://schemas.openxmlformats.org/spreadsheetml/2006/main" count="192" uniqueCount="90">
  <si>
    <t>ที่</t>
  </si>
  <si>
    <t>ชื่อ - สกุล</t>
  </si>
  <si>
    <t>น.ส.ลดาวัลย์  เติมเต็ม</t>
  </si>
  <si>
    <t>ผู้ช่วยเจ้าพนักงานพัฒนาชุมชน</t>
  </si>
  <si>
    <t>นายสุรพร  ขุนทองจันทร์</t>
  </si>
  <si>
    <t>ผู้ช่วยเจ้าหน้าที่ธุรการ</t>
  </si>
  <si>
    <t>นายอารักษ์  ทองปัสโน</t>
  </si>
  <si>
    <t>คนงานทั่วไป</t>
  </si>
  <si>
    <t>นายปัญญา  สกุณา</t>
  </si>
  <si>
    <t>นักการภารโรง</t>
  </si>
  <si>
    <t>นายสุรชัย  ชื่นกลิ่น</t>
  </si>
  <si>
    <t>ยาม</t>
  </si>
  <si>
    <t>นายเอกพจน์  ทวยสง</t>
  </si>
  <si>
    <t>พนักงานขับรถยนต์</t>
  </si>
  <si>
    <t>นางพนารัตน์  บุญจริง</t>
  </si>
  <si>
    <t>ผู้ช่วยครูผู้ดูแลเด็ก</t>
  </si>
  <si>
    <t>น.ส.สุภาพร  ทองกิ่ง</t>
  </si>
  <si>
    <t>ผู้ช่วยเจ้าพนักงานการเงินและบัญชี</t>
  </si>
  <si>
    <t>น.ส.กาญจนา  อนุรักษ์</t>
  </si>
  <si>
    <t>ผู้ช่วยเจ้าพนักงานจัดเก็บรายได้</t>
  </si>
  <si>
    <t>นายจิรวุฒิ  พุ่มสุวรรณ</t>
  </si>
  <si>
    <t>ผู้ช่วยช่างโยธา</t>
  </si>
  <si>
    <t>นายณัฐพล  รอดอินทร์</t>
  </si>
  <si>
    <t>ผู้ช่วยช่างไฟฟ้า</t>
  </si>
  <si>
    <t>เพิ่มขึ้น</t>
  </si>
  <si>
    <t>จำนวน</t>
  </si>
  <si>
    <t>เดือน</t>
  </si>
  <si>
    <t>จำนวนเงิน</t>
  </si>
  <si>
    <t>รวม</t>
  </si>
  <si>
    <t>ตกเบิก</t>
  </si>
  <si>
    <t>ตำแหน่ง</t>
  </si>
  <si>
    <t>หมายเหตุ</t>
  </si>
  <si>
    <t>ตั้งแต่วันที่ 1 ตุลาคม 2557  ถึงวันที่ 31 กรกฎาคม 2558</t>
  </si>
  <si>
    <t>องค์การบริหารส่วนตำบลเสือหึง</t>
  </si>
  <si>
    <t>ณ 1 ต.ค.57</t>
  </si>
  <si>
    <t>ค่าตอบแทน</t>
  </si>
  <si>
    <r>
      <rPr>
        <b/>
        <sz val="14"/>
        <color theme="1"/>
        <rFont val="TH SarabunIT๙"/>
        <family val="2"/>
      </rPr>
      <t xml:space="preserve">เงินเพิ่มการครองชีพชั่วคราว ณ 1 ตุลาคม 2557 </t>
    </r>
    <r>
      <rPr>
        <sz val="14"/>
        <color theme="1"/>
        <rFont val="TH SarabunIT๙"/>
        <family val="2"/>
      </rPr>
      <t/>
    </r>
  </si>
  <si>
    <r>
      <t xml:space="preserve">  2. กรณีรวมกันแล้ว ไม่ถึงเดือนละ </t>
    </r>
    <r>
      <rPr>
        <b/>
        <sz val="14"/>
        <color theme="1"/>
        <rFont val="TH SarabunIT๙"/>
        <family val="2"/>
      </rPr>
      <t xml:space="preserve">10,000.- </t>
    </r>
    <r>
      <rPr>
        <sz val="14"/>
        <color theme="1"/>
        <rFont val="TH SarabunIT๙"/>
        <family val="2"/>
      </rPr>
      <t xml:space="preserve">บาท ให้ได้รับเงินเพิ่มการครองชีพชั่วคราวเพิ่มขึ้นอีกจนถึงเดือนละ </t>
    </r>
    <r>
      <rPr>
        <b/>
        <sz val="14"/>
        <color theme="1"/>
        <rFont val="TH SarabunIT๙"/>
        <family val="2"/>
      </rPr>
      <t>10,000.-</t>
    </r>
    <r>
      <rPr>
        <sz val="14"/>
        <color theme="1"/>
        <rFont val="TH SarabunIT๙"/>
        <family val="2"/>
      </rPr>
      <t xml:space="preserve"> บาท</t>
    </r>
  </si>
  <si>
    <r>
      <t xml:space="preserve">  1. กรณีที่ค่าตอบแทนไม่ถึงเดือนละ </t>
    </r>
    <r>
      <rPr>
        <b/>
        <sz val="14"/>
        <color theme="1"/>
        <rFont val="TH SarabunIT๙"/>
        <family val="2"/>
      </rPr>
      <t>13,285.-</t>
    </r>
    <r>
      <rPr>
        <sz val="14"/>
        <color theme="1"/>
        <rFont val="TH SarabunIT๙"/>
        <family val="2"/>
      </rPr>
      <t xml:space="preserve"> บาท ให้ได้รับเงินเพิ่มการครองชีพชั่วคราวอีกเดือนละ </t>
    </r>
    <r>
      <rPr>
        <b/>
        <sz val="14"/>
        <color theme="1"/>
        <rFont val="TH SarabunIT๙"/>
        <family val="2"/>
      </rPr>
      <t>2,000.-</t>
    </r>
    <r>
      <rPr>
        <sz val="14"/>
        <color theme="1"/>
        <rFont val="TH SarabunIT๙"/>
        <family val="2"/>
      </rPr>
      <t xml:space="preserve"> บาท แต่เมื่อรวมกับค่าตอบแทนแล้ว</t>
    </r>
  </si>
  <si>
    <r>
      <t xml:space="preserve">      ต้องไม่เกินเดือนละ </t>
    </r>
    <r>
      <rPr>
        <b/>
        <sz val="14"/>
        <color theme="1"/>
        <rFont val="TH SarabunIT๙"/>
        <family val="2"/>
      </rPr>
      <t>13,285.-</t>
    </r>
    <r>
      <rPr>
        <sz val="14"/>
        <color theme="1"/>
        <rFont val="TH SarabunIT๙"/>
        <family val="2"/>
      </rPr>
      <t xml:space="preserve"> บาท</t>
    </r>
  </si>
  <si>
    <t xml:space="preserve"> 5 ม.ค.58</t>
  </si>
  <si>
    <t xml:space="preserve"> 27 วัน</t>
  </si>
  <si>
    <t>6 เดือน</t>
  </si>
  <si>
    <t>6/27</t>
  </si>
  <si>
    <t xml:space="preserve"> 16 ธ.ค.57</t>
  </si>
  <si>
    <t>7/16</t>
  </si>
  <si>
    <t>16 วัน</t>
  </si>
  <si>
    <t>7 เดือน</t>
  </si>
  <si>
    <t>ปัดเศษ</t>
  </si>
  <si>
    <t>ณ 1 ธ.ค.57</t>
  </si>
  <si>
    <t>เป็นเงิน</t>
  </si>
  <si>
    <t>วิธีการคำนวน</t>
  </si>
  <si>
    <t>แต่งตั้ง</t>
  </si>
  <si>
    <r>
      <t xml:space="preserve">  3. ลำดับที่ 4. แต่งตั้งเมื่อวันที่ 5 มกราคม 2558 และลำดับที่ 8. แต่งตั้งเมื่อวันที่ 16 ธันวาคม 2557</t>
    </r>
    <r>
      <rPr>
        <b/>
        <sz val="14"/>
        <color theme="1"/>
        <rFont val="TH SarabunIT๙"/>
        <family val="2"/>
      </rPr>
      <t xml:space="preserve"> (ตามวิธีคำนวน ด้านขวามือ)</t>
    </r>
  </si>
  <si>
    <t>การคำนวนเงินเพิ่มการครองชีพชั่วคราวตกเบิกของพนักงานจ้าง</t>
  </si>
  <si>
    <t>ปรับใหม่</t>
  </si>
  <si>
    <t>รวมค่าตอบแทน</t>
  </si>
  <si>
    <t>ค่าตอบแทนและเงินเพิ่มค่าครองชีพฯ</t>
  </si>
  <si>
    <t>เงินเพิ่มค่าครองชีพฯ</t>
  </si>
  <si>
    <t>ค่าครองชีพฯ</t>
  </si>
  <si>
    <t>และค่าครองชีพฯ</t>
  </si>
  <si>
    <t>เงินเพิ่มค่าครองชีพฯ ปรับใหม่ ณ 1 ต.ค.57</t>
  </si>
  <si>
    <t>ปรับเพิ่ม 4 %</t>
  </si>
  <si>
    <t>ตั้งแต่วันที่ 1 ธันวาคม 2557  ถึงวันที่ 30 กันยายน 2558</t>
  </si>
  <si>
    <t>ณ 1 ธ.ค.57 (ปรับใหม่)</t>
  </si>
  <si>
    <t>(10 เดือน)</t>
  </si>
  <si>
    <t>ค่าตอบแทนเพิ่มขึ้น</t>
  </si>
  <si>
    <t>เดือนละ</t>
  </si>
  <si>
    <t>ค่าครองชีพ ฯ ลดลง</t>
  </si>
  <si>
    <t>ค่าตอบแทนและค่าครองชีพชั่วคราว</t>
  </si>
  <si>
    <t>สรุป</t>
  </si>
  <si>
    <t>รวมค่าตอบแทนตกเบิกทั้งสิ้น</t>
  </si>
  <si>
    <t>8 เดือน</t>
  </si>
  <si>
    <t>สำนักงานปลัด อบต.</t>
  </si>
  <si>
    <t>ศูนย์พัฒนาเด็กเล็ก</t>
  </si>
  <si>
    <t>ส่วนการคลัง</t>
  </si>
  <si>
    <t>กองช่าง</t>
  </si>
  <si>
    <t>รวมเงินเพิ่มการครองชีพชั่วคราวตกเบิกทั้งสิ้น</t>
  </si>
  <si>
    <t>เอกสารแนบท้ายเงินเพิ่มการครองชีพชั่วคราวตกเบิกของพนักงานจ้าง</t>
  </si>
  <si>
    <t xml:space="preserve">  1. ลำดับที่ 3. แต่งตั้งเมื่อวันที่ 16 ธันวาคม 2557  และลำดับที่ 8. แต่งตั้งเมื่อวันที่ 5 มกราคม 2558</t>
  </si>
  <si>
    <t>รวมค่า</t>
  </si>
  <si>
    <t>ครองชีพทั้งสิ้น</t>
  </si>
  <si>
    <t>(11 เดือน)</t>
  </si>
  <si>
    <t>เพิ่มขึ้น/ลดลง</t>
  </si>
  <si>
    <t>ปัดเศษลง</t>
  </si>
  <si>
    <r>
      <t xml:space="preserve">  2. สำหรับค่าครองชีพ เดือน สิงหาคม 2558 ให้เบิกตาม</t>
    </r>
    <r>
      <rPr>
        <b/>
        <sz val="14"/>
        <color theme="1"/>
        <rFont val="TH SarabunIT๙"/>
        <family val="2"/>
      </rPr>
      <t xml:space="preserve"> "ช่องสีฟ้า (ตามคำสั่ง)" ใส่ตัวเลขเอาเอง</t>
    </r>
  </si>
  <si>
    <r>
      <t xml:space="preserve">  3. "ช่องสีเหลือง" คำนวนมาให้แล้ว ส่วน"ช่องสีชมพู" ตามวิธีการคำนวนตามด้านขวามือ </t>
    </r>
    <r>
      <rPr>
        <b/>
        <sz val="14"/>
        <color theme="1"/>
        <rFont val="TH SarabunIT๙"/>
        <family val="2"/>
      </rPr>
      <t>ไม่ต้องตัวเลขในช่องด้านซ้ายมือ</t>
    </r>
  </si>
  <si>
    <t xml:space="preserve">  2. ลำดับที่ 4. แต่งตั้งเมื่อวันที่ 5 มกราคม 2558</t>
  </si>
  <si>
    <t>ปรับเงินเพิ่มการครองชีพชั่วคราว ณ 1 ตุลาคม 2557 แล้ว</t>
  </si>
  <si>
    <t>การคำนวนค่าตอบแทนของพนักงานจ้างตามภารกิจ กรณีปรับเพิ่มในอัตราร้อยละ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</si>
</sst>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10"/>
      <name val="Arial"/>
      <family val="2"/>
    </font>
    <font>
      <sz val="14"/>
      <color indexed="8"/>
      <name val="TH SarabunIT๙"/>
      <family val="2"/>
    </font>
    <font>
      <b/>
      <sz val="14"/>
      <color theme="1"/>
      <name val="TH SarabunIT๙"/>
      <family val="2"/>
    </font>
    <font>
      <sz val="12"/>
      <color theme="1"/>
      <name val="TH SarabunIT๙"/>
      <family val="2"/>
    </font>
    <font>
      <b/>
      <u/>
      <sz val="14"/>
      <color theme="1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6">
    <xf numFmtId="0" fontId="0" fillId="0" borderId="0" xfId="0"/>
    <xf numFmtId="0" fontId="0" fillId="0" borderId="0" xfId="0"/>
    <xf numFmtId="187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3" fontId="2" fillId="0" borderId="0" xfId="0" applyNumberFormat="1" applyFont="1"/>
    <xf numFmtId="3" fontId="5" fillId="0" borderId="1" xfId="1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5" fillId="3" borderId="1" xfId="1" applyNumberFormat="1" applyFont="1" applyFill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6" fontId="2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2" fillId="0" borderId="0" xfId="0" applyFont="1" applyBorder="1"/>
    <xf numFmtId="0" fontId="0" fillId="0" borderId="0" xfId="0" applyBorder="1"/>
    <xf numFmtId="0" fontId="6" fillId="0" borderId="0" xfId="0" applyFont="1" applyBorder="1" applyAlignment="1"/>
    <xf numFmtId="3" fontId="2" fillId="2" borderId="1" xfId="0" applyNumberFormat="1" applyFont="1" applyFill="1" applyBorder="1" applyAlignment="1">
      <alignment horizontal="center"/>
    </xf>
    <xf numFmtId="3" fontId="6" fillId="4" borderId="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3" fontId="5" fillId="3" borderId="6" xfId="1" applyNumberFormat="1" applyFont="1" applyFill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0" fontId="2" fillId="0" borderId="0" xfId="0" applyFont="1" applyBorder="1" applyAlignment="1"/>
    <xf numFmtId="0" fontId="7" fillId="0" borderId="1" xfId="0" applyFont="1" applyBorder="1"/>
    <xf numFmtId="4" fontId="2" fillId="2" borderId="1" xfId="0" applyNumberFormat="1" applyFont="1" applyFill="1" applyBorder="1" applyAlignment="1">
      <alignment horizontal="center"/>
    </xf>
    <xf numFmtId="3" fontId="6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2" fillId="2" borderId="6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3" fontId="2" fillId="0" borderId="6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3" fontId="6" fillId="5" borderId="0" xfId="0" applyNumberFormat="1" applyFont="1" applyFill="1" applyAlignment="1">
      <alignment horizontal="center"/>
    </xf>
    <xf numFmtId="3" fontId="2" fillId="5" borderId="1" xfId="0" applyNumberFormat="1" applyFont="1" applyFill="1" applyBorder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3"/>
  <sheetViews>
    <sheetView tabSelected="1" workbookViewId="0">
      <selection activeCell="R6" sqref="R6"/>
    </sheetView>
  </sheetViews>
  <sheetFormatPr defaultRowHeight="14.25" x14ac:dyDescent="0.2"/>
  <cols>
    <col min="1" max="1" width="3.5" customWidth="1"/>
    <col min="2" max="2" width="15.75" customWidth="1"/>
    <col min="3" max="3" width="19.75" customWidth="1"/>
    <col min="4" max="4" width="7.25" customWidth="1"/>
    <col min="5" max="5" width="7.875" customWidth="1"/>
    <col min="6" max="6" width="7.375" customWidth="1"/>
    <col min="7" max="7" width="7.125" customWidth="1"/>
    <col min="8" max="8" width="5.875" customWidth="1"/>
    <col min="9" max="9" width="7.5" customWidth="1"/>
    <col min="10" max="10" width="7.875" customWidth="1"/>
    <col min="11" max="11" width="7.25" customWidth="1"/>
    <col min="12" max="12" width="5.875" customWidth="1"/>
    <col min="13" max="13" width="6.5" customWidth="1"/>
    <col min="14" max="14" width="6" customWidth="1"/>
    <col min="15" max="15" width="6.75" customWidth="1"/>
    <col min="16" max="16" width="7.375" customWidth="1"/>
    <col min="19" max="19" width="9.625" style="1" customWidth="1"/>
  </cols>
  <sheetData>
    <row r="1" spans="1:23" ht="18.75" x14ac:dyDescent="0.3">
      <c r="A1" s="78" t="s">
        <v>89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35"/>
      <c r="R1" s="4"/>
      <c r="S1" s="4"/>
      <c r="T1" s="4"/>
      <c r="U1" s="4"/>
      <c r="V1" s="4"/>
    </row>
    <row r="2" spans="1:23" ht="18.75" x14ac:dyDescent="0.3">
      <c r="A2" s="78" t="s">
        <v>63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35"/>
      <c r="R2" s="4"/>
      <c r="S2" s="4"/>
      <c r="T2" s="4"/>
      <c r="U2" s="4"/>
      <c r="V2" s="4"/>
    </row>
    <row r="3" spans="1:23" ht="18.75" x14ac:dyDescent="0.3">
      <c r="A3" s="78" t="s">
        <v>33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35"/>
      <c r="R3" s="4"/>
      <c r="S3" s="4"/>
      <c r="T3" s="4"/>
      <c r="U3" s="4"/>
      <c r="V3" s="4"/>
    </row>
    <row r="4" spans="1:23" ht="18.75" x14ac:dyDescent="0.3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4"/>
      <c r="R4" s="4"/>
      <c r="S4" s="4"/>
      <c r="T4" s="4"/>
      <c r="U4" s="4"/>
      <c r="V4" s="4"/>
    </row>
    <row r="5" spans="1:23" ht="18.75" x14ac:dyDescent="0.3">
      <c r="A5" s="88" t="s">
        <v>0</v>
      </c>
      <c r="B5" s="88" t="s">
        <v>1</v>
      </c>
      <c r="C5" s="88" t="s">
        <v>30</v>
      </c>
      <c r="D5" s="80" t="s">
        <v>69</v>
      </c>
      <c r="E5" s="81"/>
      <c r="F5" s="82"/>
      <c r="G5" s="80" t="s">
        <v>35</v>
      </c>
      <c r="H5" s="82"/>
      <c r="I5" s="80" t="s">
        <v>69</v>
      </c>
      <c r="J5" s="81"/>
      <c r="K5" s="82"/>
      <c r="L5" s="80" t="s">
        <v>66</v>
      </c>
      <c r="M5" s="82"/>
      <c r="N5" s="80" t="s">
        <v>68</v>
      </c>
      <c r="O5" s="82"/>
      <c r="P5" s="7" t="s">
        <v>70</v>
      </c>
      <c r="Q5" s="38"/>
      <c r="R5" s="4"/>
      <c r="S5" s="4"/>
      <c r="T5" s="4"/>
      <c r="U5" s="4"/>
      <c r="V5" s="4"/>
    </row>
    <row r="6" spans="1:23" ht="18.75" x14ac:dyDescent="0.3">
      <c r="A6" s="88"/>
      <c r="B6" s="88"/>
      <c r="C6" s="88"/>
      <c r="D6" s="83" t="s">
        <v>49</v>
      </c>
      <c r="E6" s="84"/>
      <c r="F6" s="85"/>
      <c r="G6" s="83" t="s">
        <v>62</v>
      </c>
      <c r="H6" s="85"/>
      <c r="I6" s="83" t="s">
        <v>64</v>
      </c>
      <c r="J6" s="84"/>
      <c r="K6" s="85"/>
      <c r="L6" s="83" t="s">
        <v>65</v>
      </c>
      <c r="M6" s="85"/>
      <c r="N6" s="83" t="s">
        <v>65</v>
      </c>
      <c r="O6" s="85"/>
      <c r="P6" s="28" t="s">
        <v>35</v>
      </c>
      <c r="Q6" s="38"/>
      <c r="R6" s="4"/>
      <c r="S6" s="4"/>
      <c r="T6" s="4"/>
      <c r="U6" s="4"/>
      <c r="V6" s="4"/>
    </row>
    <row r="7" spans="1:23" ht="18.75" x14ac:dyDescent="0.3">
      <c r="A7" s="88"/>
      <c r="B7" s="88"/>
      <c r="C7" s="88"/>
      <c r="D7" s="27" t="s">
        <v>35</v>
      </c>
      <c r="E7" s="27" t="s">
        <v>59</v>
      </c>
      <c r="F7" s="46" t="s">
        <v>28</v>
      </c>
      <c r="G7" s="46" t="s">
        <v>50</v>
      </c>
      <c r="H7" s="46" t="s">
        <v>48</v>
      </c>
      <c r="I7" s="27" t="s">
        <v>35</v>
      </c>
      <c r="J7" s="27" t="s">
        <v>59</v>
      </c>
      <c r="K7" s="46" t="s">
        <v>28</v>
      </c>
      <c r="L7" s="47" t="s">
        <v>67</v>
      </c>
      <c r="M7" s="47" t="s">
        <v>50</v>
      </c>
      <c r="N7" s="46" t="s">
        <v>67</v>
      </c>
      <c r="O7" s="45" t="s">
        <v>50</v>
      </c>
      <c r="P7" s="37" t="s">
        <v>29</v>
      </c>
      <c r="Q7" s="22"/>
      <c r="R7" s="4"/>
      <c r="S7" s="4"/>
      <c r="T7" s="4"/>
      <c r="U7" s="4"/>
      <c r="V7" s="4"/>
    </row>
    <row r="8" spans="1:23" s="1" customFormat="1" ht="18.75" x14ac:dyDescent="0.3">
      <c r="A8" s="64"/>
      <c r="B8" s="59" t="s">
        <v>73</v>
      </c>
      <c r="C8" s="64"/>
      <c r="D8" s="27"/>
      <c r="E8" s="27"/>
      <c r="F8" s="66"/>
      <c r="G8" s="66"/>
      <c r="H8" s="66"/>
      <c r="I8" s="27"/>
      <c r="J8" s="27"/>
      <c r="K8" s="66"/>
      <c r="L8" s="67"/>
      <c r="M8" s="67"/>
      <c r="N8" s="66"/>
      <c r="O8" s="63"/>
      <c r="P8" s="37"/>
      <c r="Q8" s="22"/>
      <c r="R8" s="4"/>
      <c r="S8" s="4"/>
      <c r="T8" s="4"/>
      <c r="U8" s="4"/>
      <c r="V8" s="4"/>
    </row>
    <row r="9" spans="1:23" ht="18.75" x14ac:dyDescent="0.3">
      <c r="A9" s="2">
        <v>1</v>
      </c>
      <c r="B9" s="3"/>
      <c r="C9" s="3" t="s">
        <v>3</v>
      </c>
      <c r="D9" s="36">
        <v>11500</v>
      </c>
      <c r="E9" s="56">
        <f>SUM(F9-D9)</f>
        <v>1785</v>
      </c>
      <c r="F9" s="14">
        <v>13285</v>
      </c>
      <c r="G9" s="40">
        <f t="shared" ref="G9:G18" si="0">SUM(D9*4/100)</f>
        <v>460</v>
      </c>
      <c r="H9" s="44">
        <v>460</v>
      </c>
      <c r="I9" s="41">
        <f t="shared" ref="I9:I18" si="1">SUM(D9+H9)</f>
        <v>11960</v>
      </c>
      <c r="J9" s="41">
        <f>SUM(K9-I9)</f>
        <v>1325</v>
      </c>
      <c r="K9" s="14">
        <v>13285</v>
      </c>
      <c r="L9" s="42">
        <f t="shared" ref="L9:L18" si="2">SUM(H9)</f>
        <v>460</v>
      </c>
      <c r="M9" s="25">
        <f t="shared" ref="M9:M18" si="3">SUM(L9*10)</f>
        <v>4600</v>
      </c>
      <c r="N9" s="25">
        <f t="shared" ref="N9:N18" si="4">SUM(E9-J9)</f>
        <v>460</v>
      </c>
      <c r="O9" s="25">
        <f t="shared" ref="O9:O18" si="5">SUM(N9*10)</f>
        <v>4600</v>
      </c>
      <c r="P9" s="41">
        <f t="shared" ref="P9:P18" si="6">SUM(M9-O9)</f>
        <v>0</v>
      </c>
      <c r="Q9" s="4"/>
      <c r="R9" s="4"/>
      <c r="S9" s="4"/>
      <c r="T9" s="4"/>
      <c r="U9" s="4"/>
      <c r="V9" s="4"/>
    </row>
    <row r="10" spans="1:23" ht="18.75" x14ac:dyDescent="0.3">
      <c r="A10" s="2">
        <v>2</v>
      </c>
      <c r="B10" s="3"/>
      <c r="C10" s="3" t="s">
        <v>5</v>
      </c>
      <c r="D10" s="15">
        <v>9400</v>
      </c>
      <c r="E10" s="14">
        <v>2000</v>
      </c>
      <c r="F10" s="25">
        <f t="shared" ref="F10:F18" si="7">SUM(D10:E10)</f>
        <v>11400</v>
      </c>
      <c r="G10" s="40">
        <f t="shared" si="0"/>
        <v>376</v>
      </c>
      <c r="H10" s="44">
        <v>380</v>
      </c>
      <c r="I10" s="41">
        <f t="shared" si="1"/>
        <v>9780</v>
      </c>
      <c r="J10" s="16">
        <v>2000</v>
      </c>
      <c r="K10" s="25">
        <f>SUM(I10:J10)</f>
        <v>11780</v>
      </c>
      <c r="L10" s="42">
        <f t="shared" si="2"/>
        <v>380</v>
      </c>
      <c r="M10" s="25">
        <f t="shared" si="3"/>
        <v>3800</v>
      </c>
      <c r="N10" s="25">
        <f t="shared" si="4"/>
        <v>0</v>
      </c>
      <c r="O10" s="25">
        <f t="shared" si="5"/>
        <v>0</v>
      </c>
      <c r="P10" s="41">
        <f t="shared" si="6"/>
        <v>3800</v>
      </c>
      <c r="Q10" s="4"/>
      <c r="R10" s="4"/>
      <c r="S10" s="4"/>
      <c r="T10" s="4"/>
      <c r="U10" s="4"/>
      <c r="V10" s="4"/>
    </row>
    <row r="11" spans="1:23" s="1" customFormat="1" ht="18.75" x14ac:dyDescent="0.3">
      <c r="A11" s="2"/>
      <c r="B11" s="57" t="s">
        <v>75</v>
      </c>
      <c r="C11" s="3"/>
      <c r="D11" s="13"/>
      <c r="E11" s="70"/>
      <c r="F11" s="71"/>
      <c r="G11" s="72"/>
      <c r="H11" s="73"/>
      <c r="I11" s="60"/>
      <c r="J11" s="60"/>
      <c r="K11" s="71"/>
      <c r="L11" s="74"/>
      <c r="M11" s="71"/>
      <c r="N11" s="71"/>
      <c r="O11" s="71"/>
      <c r="P11" s="60"/>
      <c r="Q11" s="4"/>
      <c r="R11" s="4"/>
      <c r="S11" s="4"/>
      <c r="T11" s="4"/>
      <c r="U11" s="4"/>
      <c r="V11" s="4"/>
    </row>
    <row r="12" spans="1:23" ht="18.75" x14ac:dyDescent="0.3">
      <c r="A12" s="2">
        <v>3</v>
      </c>
      <c r="B12" s="3"/>
      <c r="C12" s="39" t="s">
        <v>17</v>
      </c>
      <c r="D12" s="15">
        <v>12320</v>
      </c>
      <c r="E12" s="56">
        <f>SUM(F12-D12)</f>
        <v>965</v>
      </c>
      <c r="F12" s="14">
        <v>13285</v>
      </c>
      <c r="G12" s="40">
        <f t="shared" si="0"/>
        <v>492.8</v>
      </c>
      <c r="H12" s="44">
        <v>500</v>
      </c>
      <c r="I12" s="41">
        <f t="shared" si="1"/>
        <v>12820</v>
      </c>
      <c r="J12" s="41">
        <f>SUM(K12-I12)</f>
        <v>465</v>
      </c>
      <c r="K12" s="14">
        <v>13285</v>
      </c>
      <c r="L12" s="42">
        <f t="shared" si="2"/>
        <v>500</v>
      </c>
      <c r="M12" s="25">
        <f t="shared" si="3"/>
        <v>5000</v>
      </c>
      <c r="N12" s="25">
        <f t="shared" si="4"/>
        <v>500</v>
      </c>
      <c r="O12" s="25">
        <f t="shared" si="5"/>
        <v>5000</v>
      </c>
      <c r="P12" s="41">
        <f t="shared" si="6"/>
        <v>0</v>
      </c>
      <c r="Q12" s="4"/>
      <c r="R12" s="66" t="s">
        <v>52</v>
      </c>
      <c r="S12" s="66" t="s">
        <v>83</v>
      </c>
      <c r="T12" s="66" t="s">
        <v>41</v>
      </c>
      <c r="U12" s="66" t="s">
        <v>84</v>
      </c>
      <c r="V12" s="43" t="s">
        <v>72</v>
      </c>
      <c r="W12" s="66" t="s">
        <v>50</v>
      </c>
    </row>
    <row r="13" spans="1:23" ht="18.75" x14ac:dyDescent="0.3">
      <c r="A13" s="2">
        <v>4</v>
      </c>
      <c r="B13" s="3"/>
      <c r="C13" s="39" t="s">
        <v>19</v>
      </c>
      <c r="D13" s="15">
        <v>11500</v>
      </c>
      <c r="E13" s="56">
        <f>SUM(F13-D13)</f>
        <v>1785</v>
      </c>
      <c r="F13" s="14">
        <v>13285</v>
      </c>
      <c r="G13" s="40">
        <f t="shared" si="0"/>
        <v>460</v>
      </c>
      <c r="H13" s="44">
        <v>460</v>
      </c>
      <c r="I13" s="41">
        <f t="shared" si="1"/>
        <v>11960</v>
      </c>
      <c r="J13" s="41">
        <f>SUM(K13-I13)</f>
        <v>1325</v>
      </c>
      <c r="K13" s="14">
        <v>13285</v>
      </c>
      <c r="L13" s="42">
        <f t="shared" si="2"/>
        <v>460</v>
      </c>
      <c r="M13" s="76">
        <f>SUM(W13)</f>
        <v>4080</v>
      </c>
      <c r="N13" s="25">
        <f t="shared" si="4"/>
        <v>460</v>
      </c>
      <c r="O13" s="76">
        <f>SUM(W13)</f>
        <v>4080</v>
      </c>
      <c r="P13" s="41">
        <f t="shared" si="6"/>
        <v>0</v>
      </c>
      <c r="Q13" s="4"/>
      <c r="R13" s="66" t="s">
        <v>40</v>
      </c>
      <c r="S13" s="66">
        <f>SUM(L13)</f>
        <v>460</v>
      </c>
      <c r="T13" s="3">
        <f>SUM(S13*27/31)</f>
        <v>400.64516129032256</v>
      </c>
      <c r="U13" s="62">
        <v>400</v>
      </c>
      <c r="V13" s="16">
        <f>SUM(L13*8)</f>
        <v>3680</v>
      </c>
      <c r="W13" s="77">
        <f>SUM(U13:V13)</f>
        <v>4080</v>
      </c>
    </row>
    <row r="14" spans="1:23" s="1" customFormat="1" ht="18.75" x14ac:dyDescent="0.3">
      <c r="A14" s="2"/>
      <c r="B14" s="57" t="s">
        <v>76</v>
      </c>
      <c r="C14" s="39"/>
      <c r="D14" s="13"/>
      <c r="E14" s="70"/>
      <c r="F14" s="71"/>
      <c r="G14" s="72"/>
      <c r="H14" s="73"/>
      <c r="I14" s="60"/>
      <c r="J14" s="60"/>
      <c r="K14" s="71"/>
      <c r="L14" s="74"/>
      <c r="M14" s="71"/>
      <c r="N14" s="71"/>
      <c r="O14" s="71"/>
      <c r="P14" s="60"/>
      <c r="Q14" s="4"/>
      <c r="R14" s="5"/>
      <c r="S14" s="5"/>
      <c r="T14" s="4"/>
      <c r="U14" s="61"/>
      <c r="V14" s="21"/>
      <c r="W14" s="21"/>
    </row>
    <row r="15" spans="1:23" ht="18.75" x14ac:dyDescent="0.3">
      <c r="A15" s="2">
        <v>5</v>
      </c>
      <c r="B15" s="3"/>
      <c r="C15" s="3" t="s">
        <v>21</v>
      </c>
      <c r="D15" s="15">
        <v>11670</v>
      </c>
      <c r="E15" s="56">
        <f>SUM(F15-D15)</f>
        <v>1615</v>
      </c>
      <c r="F15" s="14">
        <v>13285</v>
      </c>
      <c r="G15" s="40">
        <f t="shared" si="0"/>
        <v>466.8</v>
      </c>
      <c r="H15" s="44">
        <v>480</v>
      </c>
      <c r="I15" s="41">
        <f t="shared" si="1"/>
        <v>12150</v>
      </c>
      <c r="J15" s="41">
        <f>SUM(K15-I15)</f>
        <v>1135</v>
      </c>
      <c r="K15" s="14">
        <v>13285</v>
      </c>
      <c r="L15" s="42">
        <f t="shared" si="2"/>
        <v>480</v>
      </c>
      <c r="M15" s="25">
        <f t="shared" si="3"/>
        <v>4800</v>
      </c>
      <c r="N15" s="25">
        <f t="shared" si="4"/>
        <v>480</v>
      </c>
      <c r="O15" s="25">
        <f t="shared" si="5"/>
        <v>4800</v>
      </c>
      <c r="P15" s="41">
        <f t="shared" si="6"/>
        <v>0</v>
      </c>
      <c r="Q15" s="4"/>
      <c r="R15" s="4"/>
      <c r="S15" s="4"/>
      <c r="T15" s="4"/>
      <c r="U15" s="4"/>
      <c r="V15" s="4"/>
    </row>
    <row r="16" spans="1:23" ht="18.75" x14ac:dyDescent="0.3">
      <c r="A16" s="2">
        <v>6</v>
      </c>
      <c r="B16" s="3"/>
      <c r="C16" s="3" t="s">
        <v>23</v>
      </c>
      <c r="D16" s="15">
        <v>9400</v>
      </c>
      <c r="E16" s="14">
        <v>2000</v>
      </c>
      <c r="F16" s="25">
        <f t="shared" si="7"/>
        <v>11400</v>
      </c>
      <c r="G16" s="40">
        <f t="shared" si="0"/>
        <v>376</v>
      </c>
      <c r="H16" s="44">
        <v>380</v>
      </c>
      <c r="I16" s="41">
        <f t="shared" si="1"/>
        <v>9780</v>
      </c>
      <c r="J16" s="16">
        <v>2000</v>
      </c>
      <c r="K16" s="25">
        <f>SUM(I16:J16)</f>
        <v>11780</v>
      </c>
      <c r="L16" s="42">
        <f t="shared" si="2"/>
        <v>380</v>
      </c>
      <c r="M16" s="25">
        <f t="shared" si="3"/>
        <v>3800</v>
      </c>
      <c r="N16" s="25">
        <f t="shared" si="4"/>
        <v>0</v>
      </c>
      <c r="O16" s="25">
        <f t="shared" si="5"/>
        <v>0</v>
      </c>
      <c r="P16" s="41">
        <f t="shared" si="6"/>
        <v>3800</v>
      </c>
      <c r="Q16" s="4"/>
      <c r="R16" s="4"/>
      <c r="S16" s="4"/>
      <c r="T16" s="4"/>
      <c r="U16" s="4"/>
      <c r="V16" s="4"/>
    </row>
    <row r="17" spans="1:22" s="1" customFormat="1" ht="18.75" x14ac:dyDescent="0.3">
      <c r="A17" s="2"/>
      <c r="B17" s="57" t="s">
        <v>74</v>
      </c>
      <c r="C17" s="3"/>
      <c r="D17" s="15"/>
      <c r="E17" s="14"/>
      <c r="F17" s="25"/>
      <c r="G17" s="40"/>
      <c r="H17" s="62"/>
      <c r="I17" s="41"/>
      <c r="J17" s="16"/>
      <c r="K17" s="25"/>
      <c r="L17" s="42"/>
      <c r="M17" s="25"/>
      <c r="N17" s="25"/>
      <c r="O17" s="25"/>
      <c r="P17" s="41"/>
      <c r="Q17" s="4"/>
      <c r="R17" s="4"/>
      <c r="S17" s="4"/>
      <c r="T17" s="4"/>
      <c r="U17" s="4"/>
      <c r="V17" s="4"/>
    </row>
    <row r="18" spans="1:22" ht="18.75" x14ac:dyDescent="0.3">
      <c r="A18" s="2">
        <v>7</v>
      </c>
      <c r="B18" s="3"/>
      <c r="C18" s="3" t="s">
        <v>15</v>
      </c>
      <c r="D18" s="15">
        <v>9400</v>
      </c>
      <c r="E18" s="14">
        <v>2000</v>
      </c>
      <c r="F18" s="25">
        <f t="shared" si="7"/>
        <v>11400</v>
      </c>
      <c r="G18" s="40">
        <f t="shared" si="0"/>
        <v>376</v>
      </c>
      <c r="H18" s="44">
        <v>380</v>
      </c>
      <c r="I18" s="41">
        <f t="shared" si="1"/>
        <v>9780</v>
      </c>
      <c r="J18" s="16">
        <v>2000</v>
      </c>
      <c r="K18" s="25">
        <f>SUM(I18:J18)</f>
        <v>11780</v>
      </c>
      <c r="L18" s="42">
        <f t="shared" si="2"/>
        <v>380</v>
      </c>
      <c r="M18" s="25">
        <f t="shared" si="3"/>
        <v>3800</v>
      </c>
      <c r="N18" s="25">
        <f t="shared" si="4"/>
        <v>0</v>
      </c>
      <c r="O18" s="25">
        <f t="shared" si="5"/>
        <v>0</v>
      </c>
      <c r="P18" s="41">
        <f t="shared" si="6"/>
        <v>3800</v>
      </c>
      <c r="Q18" s="4"/>
      <c r="R18" s="4"/>
      <c r="S18" s="4"/>
      <c r="T18" s="4"/>
      <c r="U18" s="4"/>
      <c r="V18" s="4"/>
    </row>
    <row r="19" spans="1:22" ht="18.75" x14ac:dyDescent="0.3">
      <c r="A19" s="86" t="s">
        <v>71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41">
        <f>SUM(P9:P18)</f>
        <v>11400</v>
      </c>
      <c r="Q19" s="4"/>
      <c r="R19" s="4"/>
      <c r="S19" s="4"/>
      <c r="T19" s="4"/>
      <c r="U19" s="4"/>
      <c r="V19" s="4"/>
    </row>
    <row r="20" spans="1:22" ht="18.75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18.75" x14ac:dyDescent="0.3">
      <c r="A21" s="4"/>
      <c r="B21" s="34" t="s">
        <v>31</v>
      </c>
      <c r="C21" s="87" t="s">
        <v>88</v>
      </c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4"/>
      <c r="R21" s="4"/>
      <c r="S21" s="4"/>
      <c r="T21" s="4"/>
      <c r="U21" s="4"/>
      <c r="V21" s="4"/>
    </row>
    <row r="22" spans="1:22" ht="18.75" x14ac:dyDescent="0.3">
      <c r="A22" s="4"/>
      <c r="B22" s="4"/>
      <c r="C22" s="79" t="s">
        <v>38</v>
      </c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4"/>
      <c r="R22" s="4"/>
      <c r="S22" s="4"/>
      <c r="T22" s="4"/>
      <c r="U22" s="4"/>
      <c r="V22" s="4"/>
    </row>
    <row r="23" spans="1:22" ht="18.75" x14ac:dyDescent="0.3">
      <c r="A23" s="4"/>
      <c r="B23" s="4"/>
      <c r="C23" s="79" t="s">
        <v>39</v>
      </c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4"/>
      <c r="R23" s="4"/>
      <c r="S23" s="4"/>
      <c r="T23" s="4"/>
      <c r="U23" s="4"/>
      <c r="V23" s="4"/>
    </row>
    <row r="24" spans="1:22" ht="18.75" x14ac:dyDescent="0.3">
      <c r="A24" s="4"/>
      <c r="B24" s="4"/>
      <c r="C24" s="79" t="s">
        <v>87</v>
      </c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4"/>
      <c r="R24" s="4"/>
      <c r="S24" s="4"/>
      <c r="T24" s="4"/>
      <c r="U24" s="4"/>
      <c r="V24" s="4"/>
    </row>
    <row r="25" spans="1:22" ht="18.75" x14ac:dyDescent="0.3">
      <c r="A25" s="4"/>
      <c r="B25" s="4"/>
      <c r="C25" s="79" t="s">
        <v>86</v>
      </c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4"/>
      <c r="R25" s="4"/>
      <c r="S25" s="4"/>
      <c r="T25" s="4"/>
      <c r="U25" s="4"/>
      <c r="V25" s="4"/>
    </row>
    <row r="26" spans="1:22" ht="18.75" x14ac:dyDescent="0.3">
      <c r="A26" s="4"/>
      <c r="B26" s="4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4"/>
      <c r="R26" s="4"/>
      <c r="S26" s="4"/>
      <c r="T26" s="4"/>
      <c r="U26" s="4"/>
      <c r="V26" s="4"/>
    </row>
    <row r="27" spans="1:22" ht="18.75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8.75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8.75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8.75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8.75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8.75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8.75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8.75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8.75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18.75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8.75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8.75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8.75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18.75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18.75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18.75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18.75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18.75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18.75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18.75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18.75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18.75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18.75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18.75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18.75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8.75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8.75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8.75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8.75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8.75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8.75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8.75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18.75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18.75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18.75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8.75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8.75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8.75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8.75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8.75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8.75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8.75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8.75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18.75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18.75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18.75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18.75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18.75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18.75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18.75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18.75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18.75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18.75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18.75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18.75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18.75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18.75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18.75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18.75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18.75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18.75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18.75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18.7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18.75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18.75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18.75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18.75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18.75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18.75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18.75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18.75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18.75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18.75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18.75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18.75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18.75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8.75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8.75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8.75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8.75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8.75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8.75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8.75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8.75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18.75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18.75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18.75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18.75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18.75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18.75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18.75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18.75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18.75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18.75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18.75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18.75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18.75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</sheetData>
  <mergeCells count="24">
    <mergeCell ref="C26:P26"/>
    <mergeCell ref="C24:P24"/>
    <mergeCell ref="C25:P25"/>
    <mergeCell ref="N5:O5"/>
    <mergeCell ref="N6:O6"/>
    <mergeCell ref="A19:O19"/>
    <mergeCell ref="C21:P21"/>
    <mergeCell ref="G5:H5"/>
    <mergeCell ref="G6:H6"/>
    <mergeCell ref="I5:K5"/>
    <mergeCell ref="I6:K6"/>
    <mergeCell ref="L5:M5"/>
    <mergeCell ref="L6:M6"/>
    <mergeCell ref="A5:A7"/>
    <mergeCell ref="B5:B7"/>
    <mergeCell ref="C5:C7"/>
    <mergeCell ref="A1:P1"/>
    <mergeCell ref="A2:P2"/>
    <mergeCell ref="A3:P3"/>
    <mergeCell ref="C22:P22"/>
    <mergeCell ref="C23:P23"/>
    <mergeCell ref="D5:F5"/>
    <mergeCell ref="D6:F6"/>
    <mergeCell ref="A4:P4"/>
  </mergeCells>
  <pageMargins left="0.43307086614173229" right="0.39370078740157483" top="0.74803149606299213" bottom="0.55118110236220474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"/>
  <sheetViews>
    <sheetView topLeftCell="C34" workbookViewId="0">
      <selection activeCell="C52" sqref="C52:K52"/>
    </sheetView>
  </sheetViews>
  <sheetFormatPr defaultRowHeight="14.25" x14ac:dyDescent="0.2"/>
  <cols>
    <col min="1" max="1" width="4" customWidth="1"/>
    <col min="2" max="2" width="16.25" customWidth="1"/>
    <col min="3" max="3" width="21.25" customWidth="1"/>
    <col min="4" max="4" width="10.375" customWidth="1"/>
    <col min="5" max="5" width="14.5" customWidth="1"/>
    <col min="6" max="6" width="9.375" customWidth="1"/>
    <col min="7" max="7" width="11.75" style="1" customWidth="1"/>
    <col min="8" max="8" width="10" customWidth="1"/>
    <col min="9" max="9" width="6.625" customWidth="1"/>
    <col min="10" max="11" width="9.375" customWidth="1"/>
    <col min="12" max="12" width="1.375" style="1" customWidth="1"/>
    <col min="15" max="15" width="7.75" customWidth="1"/>
  </cols>
  <sheetData>
    <row r="1" spans="1:25" ht="20.25" x14ac:dyDescent="0.3">
      <c r="A1" s="92" t="s">
        <v>54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29"/>
      <c r="M1" s="4"/>
      <c r="N1" s="4"/>
      <c r="O1" s="4"/>
      <c r="P1" s="4"/>
      <c r="Q1" s="4"/>
      <c r="R1" s="4"/>
      <c r="S1" s="4"/>
      <c r="T1" s="4"/>
      <c r="U1" s="1"/>
      <c r="V1" s="1"/>
      <c r="W1" s="1"/>
      <c r="X1" s="1"/>
      <c r="Y1" s="1"/>
    </row>
    <row r="2" spans="1:25" ht="20.25" x14ac:dyDescent="0.3">
      <c r="A2" s="92" t="s">
        <v>32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29"/>
      <c r="M2" s="4"/>
      <c r="N2" s="4"/>
      <c r="O2" s="4"/>
      <c r="P2" s="4"/>
      <c r="Q2" s="4"/>
      <c r="R2" s="4"/>
      <c r="S2" s="4"/>
      <c r="T2" s="4"/>
      <c r="U2" s="1"/>
      <c r="V2" s="1"/>
      <c r="W2" s="1"/>
      <c r="X2" s="1"/>
      <c r="Y2" s="1"/>
    </row>
    <row r="3" spans="1:25" ht="20.25" x14ac:dyDescent="0.3">
      <c r="A3" s="92" t="s">
        <v>33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29"/>
      <c r="M3" s="4"/>
      <c r="N3" s="4"/>
      <c r="O3" s="4"/>
      <c r="P3" s="4"/>
      <c r="Q3" s="4"/>
      <c r="R3" s="4"/>
      <c r="S3" s="4"/>
      <c r="T3" s="4"/>
      <c r="U3" s="1"/>
      <c r="V3" s="1"/>
      <c r="W3" s="1"/>
      <c r="X3" s="1"/>
      <c r="Y3" s="1"/>
    </row>
    <row r="4" spans="1:25" ht="18.75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"/>
      <c r="V4" s="1"/>
      <c r="W4" s="1"/>
      <c r="X4" s="1"/>
      <c r="Y4" s="1"/>
    </row>
    <row r="5" spans="1:25" ht="18.75" x14ac:dyDescent="0.3">
      <c r="A5" s="88" t="s">
        <v>0</v>
      </c>
      <c r="B5" s="88" t="s">
        <v>1</v>
      </c>
      <c r="C5" s="88" t="s">
        <v>30</v>
      </c>
      <c r="D5" s="80" t="s">
        <v>57</v>
      </c>
      <c r="E5" s="82"/>
      <c r="F5" s="93" t="s">
        <v>61</v>
      </c>
      <c r="G5" s="94"/>
      <c r="H5" s="94"/>
      <c r="I5" s="94"/>
      <c r="J5" s="95"/>
      <c r="K5" s="88" t="s">
        <v>31</v>
      </c>
      <c r="L5" s="31"/>
      <c r="M5" s="4"/>
      <c r="N5" s="4"/>
      <c r="O5" s="4"/>
      <c r="P5" s="4"/>
      <c r="Q5" s="4"/>
      <c r="R5" s="4"/>
      <c r="S5" s="4"/>
      <c r="T5" s="4"/>
      <c r="U5" s="1"/>
      <c r="V5" s="1"/>
      <c r="W5" s="1"/>
      <c r="X5" s="1"/>
      <c r="Y5" s="1"/>
    </row>
    <row r="6" spans="1:25" ht="18.75" x14ac:dyDescent="0.3">
      <c r="A6" s="88"/>
      <c r="B6" s="88"/>
      <c r="C6" s="88"/>
      <c r="D6" s="83" t="s">
        <v>34</v>
      </c>
      <c r="E6" s="85"/>
      <c r="F6" s="8" t="s">
        <v>59</v>
      </c>
      <c r="G6" s="8" t="s">
        <v>56</v>
      </c>
      <c r="H6" s="10" t="s">
        <v>59</v>
      </c>
      <c r="I6" s="8" t="s">
        <v>25</v>
      </c>
      <c r="J6" s="8" t="s">
        <v>27</v>
      </c>
      <c r="K6" s="88"/>
      <c r="L6" s="31"/>
      <c r="M6" s="4"/>
      <c r="N6" s="4"/>
      <c r="O6" s="4"/>
      <c r="P6" s="4"/>
      <c r="Q6" s="4"/>
      <c r="R6" s="4"/>
      <c r="S6" s="4"/>
      <c r="T6" s="4"/>
      <c r="U6" s="1"/>
      <c r="V6" s="1"/>
      <c r="W6" s="1"/>
      <c r="X6" s="1"/>
      <c r="Y6" s="1"/>
    </row>
    <row r="7" spans="1:25" ht="18.75" x14ac:dyDescent="0.3">
      <c r="A7" s="88"/>
      <c r="B7" s="88"/>
      <c r="C7" s="88"/>
      <c r="D7" s="9" t="s">
        <v>35</v>
      </c>
      <c r="E7" s="9" t="s">
        <v>58</v>
      </c>
      <c r="F7" s="9" t="s">
        <v>55</v>
      </c>
      <c r="G7" s="9" t="s">
        <v>60</v>
      </c>
      <c r="H7" s="11" t="s">
        <v>24</v>
      </c>
      <c r="I7" s="9" t="s">
        <v>26</v>
      </c>
      <c r="J7" s="9" t="s">
        <v>29</v>
      </c>
      <c r="K7" s="88"/>
      <c r="L7" s="31"/>
      <c r="M7" s="4"/>
      <c r="N7" s="4"/>
      <c r="O7" s="4"/>
      <c r="P7" s="4"/>
      <c r="Q7" s="4"/>
      <c r="R7" s="4"/>
      <c r="S7" s="4"/>
      <c r="T7" s="4"/>
      <c r="U7" s="1"/>
      <c r="V7" s="1"/>
      <c r="W7" s="1"/>
      <c r="X7" s="1"/>
      <c r="Y7" s="1"/>
    </row>
    <row r="8" spans="1:25" ht="18.75" x14ac:dyDescent="0.3">
      <c r="A8" s="2">
        <v>1</v>
      </c>
      <c r="B8" s="3" t="s">
        <v>2</v>
      </c>
      <c r="C8" s="3" t="s">
        <v>3</v>
      </c>
      <c r="D8" s="15">
        <v>11500</v>
      </c>
      <c r="E8" s="14">
        <v>785</v>
      </c>
      <c r="F8" s="16">
        <v>1785</v>
      </c>
      <c r="G8" s="16">
        <f t="shared" ref="G8:G18" si="0">SUM(D8+F8)</f>
        <v>13285</v>
      </c>
      <c r="H8" s="14">
        <f t="shared" ref="H8:H18" si="1">SUM(F8-E8)</f>
        <v>1000</v>
      </c>
      <c r="I8" s="14">
        <v>10</v>
      </c>
      <c r="J8" s="16">
        <f>SUM(H8*I8)</f>
        <v>10000</v>
      </c>
      <c r="K8" s="16"/>
      <c r="L8" s="32"/>
      <c r="M8" s="4"/>
      <c r="N8" s="4"/>
      <c r="O8" s="4"/>
      <c r="P8" s="4"/>
      <c r="Q8" s="4"/>
      <c r="R8" s="4"/>
      <c r="S8" s="4"/>
      <c r="T8" s="4"/>
      <c r="U8" s="1"/>
      <c r="V8" s="1"/>
      <c r="W8" s="1"/>
      <c r="X8" s="1"/>
      <c r="Y8" s="1"/>
    </row>
    <row r="9" spans="1:25" ht="18.75" x14ac:dyDescent="0.3">
      <c r="A9" s="2">
        <v>2</v>
      </c>
      <c r="B9" s="3" t="s">
        <v>4</v>
      </c>
      <c r="C9" s="3" t="s">
        <v>5</v>
      </c>
      <c r="D9" s="15">
        <v>9400</v>
      </c>
      <c r="E9" s="14">
        <v>1500</v>
      </c>
      <c r="F9" s="16">
        <v>2000</v>
      </c>
      <c r="G9" s="16">
        <f t="shared" si="0"/>
        <v>11400</v>
      </c>
      <c r="H9" s="14">
        <f t="shared" si="1"/>
        <v>500</v>
      </c>
      <c r="I9" s="14">
        <v>10</v>
      </c>
      <c r="J9" s="16">
        <f>SUM(H9*I9)</f>
        <v>5000</v>
      </c>
      <c r="K9" s="16"/>
      <c r="L9" s="33"/>
      <c r="M9" s="89" t="s">
        <v>51</v>
      </c>
      <c r="N9" s="89"/>
      <c r="O9" s="89"/>
      <c r="P9" s="89"/>
      <c r="Q9" s="89"/>
      <c r="R9" s="4"/>
      <c r="S9" s="4"/>
      <c r="T9" s="4"/>
      <c r="U9" s="1"/>
      <c r="V9" s="1"/>
      <c r="W9" s="1"/>
      <c r="X9" s="1"/>
      <c r="Y9" s="1"/>
    </row>
    <row r="10" spans="1:25" ht="18.75" x14ac:dyDescent="0.3">
      <c r="A10" s="2">
        <v>3</v>
      </c>
      <c r="B10" s="3" t="s">
        <v>16</v>
      </c>
      <c r="C10" s="6" t="s">
        <v>17</v>
      </c>
      <c r="D10" s="15">
        <v>12320</v>
      </c>
      <c r="E10" s="14">
        <v>0</v>
      </c>
      <c r="F10" s="16">
        <v>965</v>
      </c>
      <c r="G10" s="16">
        <f t="shared" si="0"/>
        <v>13285</v>
      </c>
      <c r="H10" s="14">
        <f t="shared" si="1"/>
        <v>965</v>
      </c>
      <c r="I10" s="14">
        <v>10</v>
      </c>
      <c r="J10" s="16">
        <f>SUM(H10*I10)</f>
        <v>9650</v>
      </c>
      <c r="K10" s="16"/>
      <c r="L10" s="32"/>
      <c r="M10" s="5" t="s">
        <v>52</v>
      </c>
      <c r="N10" s="5" t="s">
        <v>41</v>
      </c>
      <c r="O10" s="5" t="s">
        <v>48</v>
      </c>
      <c r="P10" s="20" t="s">
        <v>42</v>
      </c>
      <c r="Q10" s="5" t="s">
        <v>50</v>
      </c>
      <c r="R10" s="4"/>
      <c r="S10" s="5"/>
      <c r="T10" s="5"/>
      <c r="U10" s="1"/>
      <c r="V10" s="1"/>
      <c r="W10" s="1"/>
      <c r="X10" s="1"/>
      <c r="Y10" s="1"/>
    </row>
    <row r="11" spans="1:25" ht="18.75" x14ac:dyDescent="0.3">
      <c r="A11" s="2">
        <v>4</v>
      </c>
      <c r="B11" s="3" t="s">
        <v>18</v>
      </c>
      <c r="C11" s="3" t="s">
        <v>19</v>
      </c>
      <c r="D11" s="15">
        <v>11500</v>
      </c>
      <c r="E11" s="14">
        <v>785</v>
      </c>
      <c r="F11" s="16">
        <v>1785</v>
      </c>
      <c r="G11" s="16">
        <f t="shared" si="0"/>
        <v>13285</v>
      </c>
      <c r="H11" s="14">
        <f t="shared" si="1"/>
        <v>1000</v>
      </c>
      <c r="I11" s="19" t="s">
        <v>43</v>
      </c>
      <c r="J11" s="16">
        <v>6870</v>
      </c>
      <c r="K11" s="16"/>
      <c r="L11" s="32"/>
      <c r="M11" s="5" t="s">
        <v>40</v>
      </c>
      <c r="N11" s="4">
        <f>SUM(H11*27/31)</f>
        <v>870.9677419354839</v>
      </c>
      <c r="O11" s="17">
        <v>870</v>
      </c>
      <c r="P11" s="21">
        <f>SUM(H11*6)</f>
        <v>6000</v>
      </c>
      <c r="Q11" s="21">
        <f>SUM(O11:P11)</f>
        <v>6870</v>
      </c>
      <c r="R11" s="5"/>
      <c r="S11" s="12"/>
      <c r="T11" s="21"/>
      <c r="U11" s="1"/>
      <c r="V11" s="1"/>
      <c r="W11" s="1"/>
      <c r="X11" s="1"/>
      <c r="Y11" s="1"/>
    </row>
    <row r="12" spans="1:25" ht="18.75" x14ac:dyDescent="0.3">
      <c r="A12" s="2">
        <v>5</v>
      </c>
      <c r="B12" s="3" t="s">
        <v>20</v>
      </c>
      <c r="C12" s="3" t="s">
        <v>21</v>
      </c>
      <c r="D12" s="15">
        <v>11670</v>
      </c>
      <c r="E12" s="14">
        <v>615</v>
      </c>
      <c r="F12" s="16">
        <v>1615</v>
      </c>
      <c r="G12" s="16">
        <f t="shared" si="0"/>
        <v>13285</v>
      </c>
      <c r="H12" s="14">
        <f t="shared" si="1"/>
        <v>1000</v>
      </c>
      <c r="I12" s="14">
        <v>10</v>
      </c>
      <c r="J12" s="16">
        <f>SUM(H12*I12)</f>
        <v>10000</v>
      </c>
      <c r="K12" s="16"/>
      <c r="L12" s="32"/>
      <c r="M12" s="5"/>
      <c r="N12" s="4"/>
      <c r="O12" s="4"/>
      <c r="P12" s="4"/>
      <c r="Q12" s="4"/>
      <c r="R12" s="4"/>
      <c r="S12" s="4"/>
      <c r="T12" s="4"/>
      <c r="U12" s="1"/>
      <c r="V12" s="1"/>
      <c r="W12" s="1"/>
      <c r="X12" s="1"/>
      <c r="Y12" s="1"/>
    </row>
    <row r="13" spans="1:25" ht="18.75" x14ac:dyDescent="0.3">
      <c r="A13" s="2">
        <v>6</v>
      </c>
      <c r="B13" s="3" t="s">
        <v>22</v>
      </c>
      <c r="C13" s="3" t="s">
        <v>23</v>
      </c>
      <c r="D13" s="15">
        <v>9400</v>
      </c>
      <c r="E13" s="14">
        <v>1500</v>
      </c>
      <c r="F13" s="16">
        <v>2000</v>
      </c>
      <c r="G13" s="16">
        <f t="shared" si="0"/>
        <v>11400</v>
      </c>
      <c r="H13" s="14">
        <f t="shared" si="1"/>
        <v>500</v>
      </c>
      <c r="I13" s="14">
        <v>10</v>
      </c>
      <c r="J13" s="16">
        <f>SUM(H13*I13)</f>
        <v>5000</v>
      </c>
      <c r="K13" s="16"/>
      <c r="L13" s="32"/>
      <c r="M13" s="5"/>
      <c r="N13" s="5"/>
      <c r="O13" s="5"/>
      <c r="P13" s="5"/>
      <c r="Q13" s="17"/>
      <c r="R13" s="4"/>
      <c r="S13" s="4"/>
      <c r="T13" s="4"/>
      <c r="U13" s="1"/>
      <c r="V13" s="1"/>
      <c r="W13" s="1"/>
      <c r="X13" s="1"/>
      <c r="Y13" s="1"/>
    </row>
    <row r="14" spans="1:25" ht="18.75" x14ac:dyDescent="0.3">
      <c r="A14" s="2">
        <v>7</v>
      </c>
      <c r="B14" s="3" t="s">
        <v>14</v>
      </c>
      <c r="C14" s="3" t="s">
        <v>15</v>
      </c>
      <c r="D14" s="15">
        <v>9400</v>
      </c>
      <c r="E14" s="14">
        <v>1500</v>
      </c>
      <c r="F14" s="16">
        <v>2000</v>
      </c>
      <c r="G14" s="16">
        <f t="shared" si="0"/>
        <v>11400</v>
      </c>
      <c r="H14" s="14">
        <f t="shared" si="1"/>
        <v>500</v>
      </c>
      <c r="I14" s="14">
        <v>10</v>
      </c>
      <c r="J14" s="16">
        <f>SUM(H14*I14)</f>
        <v>5000</v>
      </c>
      <c r="K14" s="16"/>
      <c r="L14" s="32"/>
      <c r="M14" s="5" t="s">
        <v>52</v>
      </c>
      <c r="N14" s="5" t="s">
        <v>46</v>
      </c>
      <c r="O14" s="5" t="s">
        <v>48</v>
      </c>
      <c r="P14" s="5" t="s">
        <v>47</v>
      </c>
      <c r="Q14" s="5" t="s">
        <v>50</v>
      </c>
      <c r="R14" s="4"/>
      <c r="S14" s="4"/>
      <c r="T14" s="4"/>
      <c r="U14" s="1"/>
      <c r="V14" s="1"/>
      <c r="W14" s="1"/>
      <c r="X14" s="1"/>
      <c r="Y14" s="1"/>
    </row>
    <row r="15" spans="1:25" ht="18.75" x14ac:dyDescent="0.3">
      <c r="A15" s="2">
        <v>8</v>
      </c>
      <c r="B15" s="3" t="s">
        <v>6</v>
      </c>
      <c r="C15" s="3" t="s">
        <v>7</v>
      </c>
      <c r="D15" s="15">
        <v>9000</v>
      </c>
      <c r="E15" s="14">
        <v>0</v>
      </c>
      <c r="F15" s="16">
        <v>1000</v>
      </c>
      <c r="G15" s="16">
        <f t="shared" si="0"/>
        <v>10000</v>
      </c>
      <c r="H15" s="14">
        <f t="shared" si="1"/>
        <v>1000</v>
      </c>
      <c r="I15" s="19" t="s">
        <v>45</v>
      </c>
      <c r="J15" s="16">
        <v>7516</v>
      </c>
      <c r="K15" s="16"/>
      <c r="L15" s="32"/>
      <c r="M15" s="4" t="s">
        <v>44</v>
      </c>
      <c r="N15" s="4">
        <f>SUM(H15*16/31)</f>
        <v>516.12903225806451</v>
      </c>
      <c r="O15" s="17">
        <v>516</v>
      </c>
      <c r="P15" s="21">
        <f>SUM(H15*7)</f>
        <v>7000</v>
      </c>
      <c r="Q15" s="21">
        <f>SUM(O15:P15)</f>
        <v>7516</v>
      </c>
      <c r="R15" s="4"/>
      <c r="S15" s="4"/>
      <c r="T15" s="4"/>
      <c r="U15" s="1"/>
      <c r="V15" s="1"/>
      <c r="W15" s="1"/>
      <c r="X15" s="1"/>
      <c r="Y15" s="1"/>
    </row>
    <row r="16" spans="1:25" ht="18.75" x14ac:dyDescent="0.3">
      <c r="A16" s="2">
        <v>9</v>
      </c>
      <c r="B16" s="3" t="s">
        <v>8</v>
      </c>
      <c r="C16" s="3" t="s">
        <v>9</v>
      </c>
      <c r="D16" s="15">
        <v>9000</v>
      </c>
      <c r="E16" s="14">
        <v>0</v>
      </c>
      <c r="F16" s="16">
        <v>1000</v>
      </c>
      <c r="G16" s="16">
        <f t="shared" si="0"/>
        <v>10000</v>
      </c>
      <c r="H16" s="14">
        <f t="shared" si="1"/>
        <v>1000</v>
      </c>
      <c r="I16" s="14">
        <v>10</v>
      </c>
      <c r="J16" s="16">
        <f>SUM(H16*I16)</f>
        <v>10000</v>
      </c>
      <c r="K16" s="16"/>
      <c r="L16" s="32"/>
      <c r="M16" s="4"/>
      <c r="N16" s="4"/>
      <c r="O16" s="4"/>
      <c r="P16" s="4"/>
      <c r="Q16" s="4"/>
      <c r="R16" s="4"/>
      <c r="S16" s="4"/>
      <c r="T16" s="4"/>
      <c r="U16" s="1"/>
      <c r="V16" s="1"/>
      <c r="W16" s="1"/>
      <c r="X16" s="1"/>
      <c r="Y16" s="1"/>
    </row>
    <row r="17" spans="1:25" ht="18.75" x14ac:dyDescent="0.3">
      <c r="A17" s="2">
        <v>10</v>
      </c>
      <c r="B17" s="3" t="s">
        <v>10</v>
      </c>
      <c r="C17" s="3" t="s">
        <v>11</v>
      </c>
      <c r="D17" s="15">
        <v>9000</v>
      </c>
      <c r="E17" s="14">
        <v>0</v>
      </c>
      <c r="F17" s="16">
        <v>1000</v>
      </c>
      <c r="G17" s="16">
        <f t="shared" si="0"/>
        <v>10000</v>
      </c>
      <c r="H17" s="14">
        <f t="shared" si="1"/>
        <v>1000</v>
      </c>
      <c r="I17" s="14">
        <v>10</v>
      </c>
      <c r="J17" s="16">
        <f>SUM(H17*I17)</f>
        <v>10000</v>
      </c>
      <c r="K17" s="16"/>
      <c r="L17" s="32"/>
      <c r="M17" s="5"/>
      <c r="N17" s="4"/>
      <c r="O17" s="4"/>
      <c r="P17" s="4"/>
      <c r="Q17" s="4"/>
      <c r="R17" s="4"/>
      <c r="S17" s="4"/>
      <c r="T17" s="4"/>
      <c r="U17" s="1"/>
      <c r="V17" s="1"/>
      <c r="W17" s="1"/>
      <c r="X17" s="1"/>
      <c r="Y17" s="1"/>
    </row>
    <row r="18" spans="1:25" ht="18.75" x14ac:dyDescent="0.3">
      <c r="A18" s="2">
        <v>11</v>
      </c>
      <c r="B18" s="3" t="s">
        <v>12</v>
      </c>
      <c r="C18" s="3" t="s">
        <v>13</v>
      </c>
      <c r="D18" s="15">
        <v>9000</v>
      </c>
      <c r="E18" s="14">
        <v>0</v>
      </c>
      <c r="F18" s="16">
        <v>1000</v>
      </c>
      <c r="G18" s="16">
        <f t="shared" si="0"/>
        <v>10000</v>
      </c>
      <c r="H18" s="14">
        <f t="shared" si="1"/>
        <v>1000</v>
      </c>
      <c r="I18" s="14">
        <v>10</v>
      </c>
      <c r="J18" s="16">
        <f>SUM(H18*I18)</f>
        <v>10000</v>
      </c>
      <c r="K18" s="16"/>
      <c r="L18" s="32"/>
      <c r="M18" s="4"/>
      <c r="N18" s="4"/>
      <c r="O18" s="4"/>
      <c r="P18" s="4"/>
      <c r="Q18" s="4"/>
      <c r="R18" s="4"/>
      <c r="S18" s="4"/>
      <c r="T18" s="4"/>
      <c r="U18" s="1"/>
      <c r="V18" s="1"/>
      <c r="W18" s="1"/>
      <c r="X18" s="1"/>
      <c r="Y18" s="1"/>
    </row>
    <row r="19" spans="1:25" ht="18.75" x14ac:dyDescent="0.3">
      <c r="A19" s="90" t="s">
        <v>77</v>
      </c>
      <c r="B19" s="91"/>
      <c r="C19" s="91"/>
      <c r="D19" s="91"/>
      <c r="E19" s="91"/>
      <c r="F19" s="91"/>
      <c r="G19" s="91"/>
      <c r="H19" s="91"/>
      <c r="I19" s="91"/>
      <c r="J19" s="16">
        <f>SUM(J8:J18)</f>
        <v>89036</v>
      </c>
      <c r="K19" s="24"/>
      <c r="L19" s="24"/>
      <c r="M19" s="4"/>
      <c r="N19" s="4"/>
      <c r="O19" s="4"/>
      <c r="P19" s="4"/>
      <c r="Q19" s="4"/>
      <c r="R19" s="4"/>
      <c r="S19" s="4"/>
      <c r="T19" s="4"/>
      <c r="U19" s="1"/>
      <c r="V19" s="1"/>
      <c r="W19" s="1"/>
      <c r="X19" s="1"/>
      <c r="Y19" s="1"/>
    </row>
    <row r="20" spans="1:25" ht="18.75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"/>
      <c r="V20" s="1"/>
      <c r="W20" s="1"/>
      <c r="X20" s="1"/>
      <c r="Y20" s="1"/>
    </row>
    <row r="21" spans="1:25" ht="18.75" x14ac:dyDescent="0.3">
      <c r="A21" s="4"/>
      <c r="B21" s="18" t="s">
        <v>31</v>
      </c>
      <c r="C21" s="79" t="s">
        <v>36</v>
      </c>
      <c r="D21" s="79"/>
      <c r="E21" s="79"/>
      <c r="F21" s="79"/>
      <c r="G21" s="79"/>
      <c r="H21" s="79"/>
      <c r="I21" s="79"/>
      <c r="J21" s="79"/>
      <c r="K21" s="79"/>
      <c r="L21" s="30"/>
      <c r="M21" s="4"/>
      <c r="N21" s="4"/>
      <c r="O21" s="4"/>
      <c r="P21" s="4"/>
      <c r="Q21" s="4"/>
      <c r="R21" s="4"/>
      <c r="S21" s="4"/>
      <c r="T21" s="4"/>
      <c r="U21" s="1"/>
      <c r="V21" s="1"/>
      <c r="W21" s="1"/>
      <c r="X21" s="1"/>
      <c r="Y21" s="1"/>
    </row>
    <row r="22" spans="1:25" ht="18.75" x14ac:dyDescent="0.3">
      <c r="A22" s="4"/>
      <c r="B22" s="4"/>
      <c r="C22" s="79" t="s">
        <v>38</v>
      </c>
      <c r="D22" s="79"/>
      <c r="E22" s="79"/>
      <c r="F22" s="79"/>
      <c r="G22" s="79"/>
      <c r="H22" s="79"/>
      <c r="I22" s="79"/>
      <c r="J22" s="79"/>
      <c r="K22" s="79"/>
      <c r="L22" s="30"/>
      <c r="M22" s="4"/>
      <c r="N22" s="4"/>
      <c r="O22" s="4"/>
      <c r="P22" s="4"/>
      <c r="Q22" s="4"/>
      <c r="R22" s="4"/>
      <c r="S22" s="4"/>
      <c r="T22" s="4"/>
      <c r="U22" s="1"/>
      <c r="V22" s="1"/>
      <c r="W22" s="1"/>
      <c r="X22" s="1"/>
      <c r="Y22" s="1"/>
    </row>
    <row r="23" spans="1:25" ht="18.75" x14ac:dyDescent="0.3">
      <c r="A23" s="4"/>
      <c r="B23" s="4"/>
      <c r="C23" s="79" t="s">
        <v>39</v>
      </c>
      <c r="D23" s="79"/>
      <c r="E23" s="79"/>
      <c r="F23" s="79"/>
      <c r="G23" s="79"/>
      <c r="H23" s="79"/>
      <c r="I23" s="79"/>
      <c r="J23" s="79"/>
      <c r="K23" s="79"/>
      <c r="L23" s="30"/>
      <c r="M23" s="4"/>
      <c r="N23" s="4"/>
      <c r="O23" s="4"/>
      <c r="P23" s="4"/>
      <c r="Q23" s="4"/>
      <c r="R23" s="4"/>
      <c r="S23" s="4"/>
      <c r="T23" s="4"/>
      <c r="U23" s="1"/>
      <c r="V23" s="1"/>
      <c r="W23" s="1"/>
      <c r="X23" s="1"/>
      <c r="Y23" s="1"/>
    </row>
    <row r="24" spans="1:25" ht="18.75" x14ac:dyDescent="0.3">
      <c r="A24" s="4"/>
      <c r="B24" s="4"/>
      <c r="C24" s="79" t="s">
        <v>37</v>
      </c>
      <c r="D24" s="79"/>
      <c r="E24" s="79"/>
      <c r="F24" s="79"/>
      <c r="G24" s="79"/>
      <c r="H24" s="79"/>
      <c r="I24" s="79"/>
      <c r="J24" s="79"/>
      <c r="K24" s="79"/>
      <c r="L24" s="30"/>
      <c r="M24" s="4"/>
      <c r="N24" s="4"/>
      <c r="O24" s="4"/>
      <c r="P24" s="4"/>
      <c r="Q24" s="4"/>
      <c r="R24" s="4"/>
      <c r="S24" s="4"/>
      <c r="T24" s="4"/>
      <c r="U24" s="1"/>
      <c r="V24" s="1"/>
      <c r="W24" s="1"/>
      <c r="X24" s="1"/>
      <c r="Y24" s="1"/>
    </row>
    <row r="25" spans="1:25" ht="18.75" x14ac:dyDescent="0.3">
      <c r="A25" s="4"/>
      <c r="B25" s="4"/>
      <c r="C25" s="79" t="s">
        <v>53</v>
      </c>
      <c r="D25" s="79"/>
      <c r="E25" s="79"/>
      <c r="F25" s="79"/>
      <c r="G25" s="79"/>
      <c r="H25" s="79"/>
      <c r="I25" s="79"/>
      <c r="J25" s="79"/>
      <c r="K25" s="79"/>
      <c r="L25" s="30"/>
      <c r="M25" s="4"/>
      <c r="N25" s="4"/>
      <c r="O25" s="4"/>
      <c r="P25" s="4"/>
      <c r="Q25" s="4"/>
      <c r="R25" s="4"/>
      <c r="S25" s="4"/>
      <c r="T25" s="4"/>
      <c r="U25" s="1"/>
      <c r="V25" s="1"/>
      <c r="W25" s="1"/>
      <c r="X25" s="1"/>
      <c r="Y25" s="1"/>
    </row>
    <row r="26" spans="1:25" s="23" customFormat="1" ht="20.25" x14ac:dyDescent="0.3">
      <c r="A26" s="92" t="s">
        <v>78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50"/>
      <c r="M26" s="4"/>
      <c r="N26" s="4"/>
      <c r="O26" s="4"/>
      <c r="P26" s="4"/>
      <c r="Q26" s="4"/>
      <c r="R26" s="4"/>
      <c r="S26" s="22"/>
      <c r="T26" s="22"/>
    </row>
    <row r="27" spans="1:25" s="23" customFormat="1" ht="20.25" x14ac:dyDescent="0.3">
      <c r="A27" s="92" t="s">
        <v>32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50"/>
      <c r="M27" s="4"/>
      <c r="N27" s="4"/>
      <c r="O27" s="4"/>
      <c r="P27" s="4"/>
      <c r="Q27" s="4"/>
      <c r="R27" s="4"/>
      <c r="S27" s="22"/>
      <c r="T27" s="22"/>
    </row>
    <row r="28" spans="1:25" s="23" customFormat="1" ht="20.25" x14ac:dyDescent="0.3">
      <c r="A28" s="92" t="s">
        <v>33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50"/>
      <c r="M28" s="4"/>
      <c r="N28" s="4"/>
      <c r="O28" s="4"/>
      <c r="P28" s="4"/>
      <c r="Q28" s="4"/>
      <c r="R28" s="4"/>
      <c r="S28" s="22"/>
      <c r="T28" s="22"/>
    </row>
    <row r="29" spans="1:25" s="23" customFormat="1" ht="18.75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22"/>
      <c r="T29" s="22"/>
    </row>
    <row r="30" spans="1:25" s="23" customFormat="1" ht="18.75" x14ac:dyDescent="0.3">
      <c r="A30" s="88" t="s">
        <v>0</v>
      </c>
      <c r="B30" s="88" t="s">
        <v>1</v>
      </c>
      <c r="C30" s="88" t="s">
        <v>30</v>
      </c>
      <c r="D30" s="80" t="s">
        <v>57</v>
      </c>
      <c r="E30" s="82"/>
      <c r="F30" s="93" t="s">
        <v>61</v>
      </c>
      <c r="G30" s="94"/>
      <c r="H30" s="94"/>
      <c r="I30" s="94"/>
      <c r="J30" s="95"/>
      <c r="K30" s="68" t="s">
        <v>80</v>
      </c>
      <c r="L30" s="31"/>
      <c r="M30" s="4"/>
      <c r="N30" s="4"/>
      <c r="O30" s="4"/>
      <c r="P30" s="4"/>
      <c r="Q30" s="4"/>
      <c r="R30" s="4"/>
      <c r="S30" s="22"/>
      <c r="T30" s="22"/>
    </row>
    <row r="31" spans="1:25" s="23" customFormat="1" ht="18.75" x14ac:dyDescent="0.3">
      <c r="A31" s="88"/>
      <c r="B31" s="88"/>
      <c r="C31" s="88"/>
      <c r="D31" s="83" t="s">
        <v>34</v>
      </c>
      <c r="E31" s="85"/>
      <c r="F31" s="8" t="s">
        <v>59</v>
      </c>
      <c r="G31" s="8" t="s">
        <v>56</v>
      </c>
      <c r="H31" s="54" t="s">
        <v>59</v>
      </c>
      <c r="I31" s="8" t="s">
        <v>25</v>
      </c>
      <c r="J31" s="58" t="s">
        <v>59</v>
      </c>
      <c r="K31" s="69" t="s">
        <v>81</v>
      </c>
      <c r="L31" s="31"/>
      <c r="M31" s="4"/>
      <c r="N31" s="4"/>
      <c r="O31" s="4"/>
      <c r="P31" s="4"/>
      <c r="Q31" s="4"/>
      <c r="R31" s="4"/>
      <c r="S31" s="22"/>
      <c r="T31" s="22"/>
    </row>
    <row r="32" spans="1:25" s="23" customFormat="1" ht="18.75" x14ac:dyDescent="0.3">
      <c r="A32" s="88"/>
      <c r="B32" s="88"/>
      <c r="C32" s="88"/>
      <c r="D32" s="53" t="s">
        <v>35</v>
      </c>
      <c r="E32" s="53" t="s">
        <v>58</v>
      </c>
      <c r="F32" s="53" t="s">
        <v>55</v>
      </c>
      <c r="G32" s="53" t="s">
        <v>60</v>
      </c>
      <c r="H32" s="49" t="s">
        <v>24</v>
      </c>
      <c r="I32" s="53" t="s">
        <v>26</v>
      </c>
      <c r="J32" s="53" t="s">
        <v>29</v>
      </c>
      <c r="K32" s="65" t="s">
        <v>82</v>
      </c>
      <c r="L32" s="31"/>
      <c r="M32" s="4"/>
      <c r="N32" s="4"/>
      <c r="O32" s="4"/>
      <c r="P32" s="4"/>
      <c r="Q32" s="4"/>
      <c r="R32" s="4"/>
      <c r="S32" s="22"/>
      <c r="T32" s="22"/>
    </row>
    <row r="33" spans="1:25" s="23" customFormat="1" ht="18.75" x14ac:dyDescent="0.3">
      <c r="A33" s="48"/>
      <c r="B33" s="59" t="s">
        <v>73</v>
      </c>
      <c r="C33" s="48"/>
      <c r="D33" s="53"/>
      <c r="E33" s="53"/>
      <c r="F33" s="53"/>
      <c r="G33" s="53"/>
      <c r="H33" s="49"/>
      <c r="I33" s="53"/>
      <c r="J33" s="53"/>
      <c r="K33" s="64"/>
      <c r="L33" s="31"/>
      <c r="M33" s="4"/>
      <c r="N33" s="4"/>
      <c r="O33" s="4"/>
      <c r="P33" s="4"/>
      <c r="Q33" s="4"/>
      <c r="R33" s="4"/>
      <c r="S33" s="22"/>
      <c r="T33" s="22"/>
    </row>
    <row r="34" spans="1:25" s="23" customFormat="1" ht="18.75" x14ac:dyDescent="0.3">
      <c r="A34" s="2">
        <v>1</v>
      </c>
      <c r="B34" s="3" t="s">
        <v>2</v>
      </c>
      <c r="C34" s="3" t="s">
        <v>3</v>
      </c>
      <c r="D34" s="15">
        <v>11500</v>
      </c>
      <c r="E34" s="14">
        <v>785</v>
      </c>
      <c r="F34" s="26">
        <v>1785</v>
      </c>
      <c r="G34" s="41">
        <f t="shared" ref="G34:G47" si="2">SUM(D34+F34)</f>
        <v>13285</v>
      </c>
      <c r="H34" s="25">
        <f t="shared" ref="H34:H47" si="3">SUM(F34-E34)</f>
        <v>1000</v>
      </c>
      <c r="I34" s="14">
        <v>10</v>
      </c>
      <c r="J34" s="41">
        <f>SUM(H34*I34)</f>
        <v>10000</v>
      </c>
      <c r="K34" s="41">
        <f t="shared" ref="K34:K39" si="4">SUM(F34+J34)</f>
        <v>11785</v>
      </c>
      <c r="L34" s="32"/>
      <c r="M34" s="89" t="s">
        <v>51</v>
      </c>
      <c r="N34" s="89"/>
      <c r="O34" s="89"/>
      <c r="P34" s="89"/>
      <c r="Q34" s="89"/>
      <c r="R34" s="4"/>
      <c r="S34" s="22"/>
      <c r="T34" s="22"/>
    </row>
    <row r="35" spans="1:25" s="23" customFormat="1" ht="18.75" x14ac:dyDescent="0.3">
      <c r="A35" s="2">
        <v>2</v>
      </c>
      <c r="B35" s="3" t="s">
        <v>4</v>
      </c>
      <c r="C35" s="3" t="s">
        <v>5</v>
      </c>
      <c r="D35" s="15">
        <v>9400</v>
      </c>
      <c r="E35" s="14">
        <v>1500</v>
      </c>
      <c r="F35" s="26">
        <v>2000</v>
      </c>
      <c r="G35" s="41">
        <f t="shared" si="2"/>
        <v>11400</v>
      </c>
      <c r="H35" s="25">
        <f t="shared" si="3"/>
        <v>500</v>
      </c>
      <c r="I35" s="14">
        <v>10</v>
      </c>
      <c r="J35" s="41">
        <f>SUM(H35*I35)</f>
        <v>5000</v>
      </c>
      <c r="K35" s="41">
        <f t="shared" si="4"/>
        <v>7000</v>
      </c>
      <c r="L35" s="33"/>
      <c r="M35" s="5" t="s">
        <v>52</v>
      </c>
      <c r="N35" s="5" t="s">
        <v>46</v>
      </c>
      <c r="O35" s="5" t="s">
        <v>84</v>
      </c>
      <c r="P35" s="5" t="s">
        <v>47</v>
      </c>
      <c r="Q35" s="5" t="s">
        <v>50</v>
      </c>
      <c r="R35" s="4"/>
      <c r="S35" s="22"/>
      <c r="T35" s="22"/>
    </row>
    <row r="36" spans="1:25" s="23" customFormat="1" ht="18.75" x14ac:dyDescent="0.3">
      <c r="A36" s="2">
        <v>3</v>
      </c>
      <c r="B36" s="3" t="s">
        <v>6</v>
      </c>
      <c r="C36" s="3" t="s">
        <v>7</v>
      </c>
      <c r="D36" s="15">
        <v>9000</v>
      </c>
      <c r="E36" s="14">
        <v>0</v>
      </c>
      <c r="F36" s="26">
        <v>1000</v>
      </c>
      <c r="G36" s="41">
        <f t="shared" ref="G36:G39" si="5">SUM(D36+F36)</f>
        <v>10000</v>
      </c>
      <c r="H36" s="25">
        <f t="shared" ref="H36:H39" si="6">SUM(F36-E36)</f>
        <v>1000</v>
      </c>
      <c r="I36" s="19" t="s">
        <v>45</v>
      </c>
      <c r="J36" s="77">
        <f>SUM(Q36)</f>
        <v>7516</v>
      </c>
      <c r="K36" s="41">
        <f t="shared" si="4"/>
        <v>8516</v>
      </c>
      <c r="L36" s="32"/>
      <c r="M36" s="4" t="s">
        <v>44</v>
      </c>
      <c r="N36" s="4">
        <f>SUM(H36*16/31)</f>
        <v>516.12903225806451</v>
      </c>
      <c r="O36" s="51">
        <v>516</v>
      </c>
      <c r="P36" s="21">
        <f>SUM(H36*7)</f>
        <v>7000</v>
      </c>
      <c r="Q36" s="75">
        <f>SUM(O36:P36)</f>
        <v>7516</v>
      </c>
      <c r="R36" s="4"/>
      <c r="S36" s="22"/>
      <c r="T36" s="22"/>
    </row>
    <row r="37" spans="1:25" s="23" customFormat="1" ht="18.75" x14ac:dyDescent="0.3">
      <c r="A37" s="2">
        <v>4</v>
      </c>
      <c r="B37" s="3" t="s">
        <v>8</v>
      </c>
      <c r="C37" s="3" t="s">
        <v>9</v>
      </c>
      <c r="D37" s="15">
        <v>9000</v>
      </c>
      <c r="E37" s="14">
        <v>0</v>
      </c>
      <c r="F37" s="26">
        <v>1000</v>
      </c>
      <c r="G37" s="41">
        <f t="shared" si="5"/>
        <v>10000</v>
      </c>
      <c r="H37" s="25">
        <f t="shared" si="6"/>
        <v>1000</v>
      </c>
      <c r="I37" s="14">
        <v>10</v>
      </c>
      <c r="J37" s="41">
        <f>SUM(H37*I37)</f>
        <v>10000</v>
      </c>
      <c r="K37" s="41">
        <f t="shared" si="4"/>
        <v>11000</v>
      </c>
      <c r="L37" s="32"/>
      <c r="M37" s="4"/>
      <c r="N37" s="4"/>
      <c r="O37" s="4"/>
      <c r="P37" s="4"/>
      <c r="Q37" s="4"/>
      <c r="R37" s="4"/>
      <c r="S37" s="22"/>
      <c r="T37" s="22"/>
    </row>
    <row r="38" spans="1:25" s="23" customFormat="1" ht="18.75" x14ac:dyDescent="0.3">
      <c r="A38" s="2">
        <v>5</v>
      </c>
      <c r="B38" s="3" t="s">
        <v>10</v>
      </c>
      <c r="C38" s="3" t="s">
        <v>11</v>
      </c>
      <c r="D38" s="15">
        <v>9000</v>
      </c>
      <c r="E38" s="14">
        <v>0</v>
      </c>
      <c r="F38" s="26">
        <v>1000</v>
      </c>
      <c r="G38" s="41">
        <f t="shared" si="5"/>
        <v>10000</v>
      </c>
      <c r="H38" s="25">
        <f t="shared" si="6"/>
        <v>1000</v>
      </c>
      <c r="I38" s="14">
        <v>10</v>
      </c>
      <c r="J38" s="41">
        <f>SUM(H38*I38)</f>
        <v>10000</v>
      </c>
      <c r="K38" s="41">
        <f t="shared" si="4"/>
        <v>11000</v>
      </c>
      <c r="L38" s="32"/>
      <c r="M38" s="5"/>
      <c r="N38" s="4"/>
      <c r="O38" s="4"/>
      <c r="P38" s="4"/>
      <c r="Q38" s="4"/>
      <c r="R38" s="4"/>
      <c r="S38" s="22"/>
      <c r="T38" s="22"/>
    </row>
    <row r="39" spans="1:25" s="23" customFormat="1" ht="18.75" x14ac:dyDescent="0.3">
      <c r="A39" s="2">
        <v>6</v>
      </c>
      <c r="B39" s="3" t="s">
        <v>12</v>
      </c>
      <c r="C39" s="3" t="s">
        <v>13</v>
      </c>
      <c r="D39" s="15">
        <v>9000</v>
      </c>
      <c r="E39" s="14">
        <v>0</v>
      </c>
      <c r="F39" s="26">
        <v>1000</v>
      </c>
      <c r="G39" s="41">
        <f t="shared" si="5"/>
        <v>10000</v>
      </c>
      <c r="H39" s="25">
        <f t="shared" si="6"/>
        <v>1000</v>
      </c>
      <c r="I39" s="14">
        <v>10</v>
      </c>
      <c r="J39" s="41">
        <f>SUM(H39*I39)</f>
        <v>10000</v>
      </c>
      <c r="K39" s="41">
        <f t="shared" si="4"/>
        <v>11000</v>
      </c>
      <c r="L39" s="32"/>
      <c r="M39" s="4"/>
      <c r="N39" s="4"/>
      <c r="O39" s="4"/>
      <c r="P39" s="4"/>
      <c r="Q39" s="4"/>
      <c r="R39" s="4"/>
      <c r="S39" s="22"/>
      <c r="T39" s="22"/>
    </row>
    <row r="40" spans="1:25" s="23" customFormat="1" ht="18.75" x14ac:dyDescent="0.3">
      <c r="A40" s="2"/>
      <c r="B40" s="57" t="s">
        <v>75</v>
      </c>
      <c r="C40" s="3"/>
      <c r="D40" s="15"/>
      <c r="E40" s="14"/>
      <c r="F40" s="26"/>
      <c r="G40" s="41"/>
      <c r="H40" s="25"/>
      <c r="I40" s="14"/>
      <c r="J40" s="41"/>
      <c r="K40" s="41"/>
      <c r="L40" s="32"/>
      <c r="M40" s="55"/>
      <c r="N40" s="55"/>
      <c r="O40" s="55"/>
      <c r="P40" s="55"/>
      <c r="Q40" s="55"/>
      <c r="R40" s="4"/>
      <c r="S40" s="22"/>
      <c r="T40" s="22"/>
    </row>
    <row r="41" spans="1:25" s="23" customFormat="1" ht="18.75" x14ac:dyDescent="0.3">
      <c r="A41" s="2">
        <v>7</v>
      </c>
      <c r="B41" s="3" t="s">
        <v>16</v>
      </c>
      <c r="C41" s="6" t="s">
        <v>17</v>
      </c>
      <c r="D41" s="15">
        <v>12320</v>
      </c>
      <c r="E41" s="14">
        <v>0</v>
      </c>
      <c r="F41" s="26">
        <v>965</v>
      </c>
      <c r="G41" s="41">
        <f t="shared" si="2"/>
        <v>13285</v>
      </c>
      <c r="H41" s="25">
        <f t="shared" si="3"/>
        <v>965</v>
      </c>
      <c r="I41" s="14">
        <v>10</v>
      </c>
      <c r="J41" s="41">
        <f>SUM(H41*I41)</f>
        <v>9650</v>
      </c>
      <c r="K41" s="41">
        <f>SUM(F41+J41)</f>
        <v>10615</v>
      </c>
      <c r="L41" s="32"/>
      <c r="M41" s="5" t="s">
        <v>52</v>
      </c>
      <c r="N41" s="5" t="s">
        <v>41</v>
      </c>
      <c r="O41" s="5" t="s">
        <v>84</v>
      </c>
      <c r="P41" s="20" t="s">
        <v>42</v>
      </c>
      <c r="Q41" s="5" t="s">
        <v>50</v>
      </c>
      <c r="R41" s="4"/>
      <c r="S41" s="22"/>
      <c r="T41" s="22"/>
    </row>
    <row r="42" spans="1:25" ht="18.75" x14ac:dyDescent="0.3">
      <c r="A42" s="2">
        <v>8</v>
      </c>
      <c r="B42" s="3" t="s">
        <v>18</v>
      </c>
      <c r="C42" s="3" t="s">
        <v>19</v>
      </c>
      <c r="D42" s="15">
        <v>11500</v>
      </c>
      <c r="E42" s="14">
        <v>785</v>
      </c>
      <c r="F42" s="26">
        <v>1785</v>
      </c>
      <c r="G42" s="41">
        <f t="shared" si="2"/>
        <v>13285</v>
      </c>
      <c r="H42" s="25">
        <f t="shared" si="3"/>
        <v>1000</v>
      </c>
      <c r="I42" s="19" t="s">
        <v>43</v>
      </c>
      <c r="J42" s="77">
        <f>SUM(Q42)</f>
        <v>6870</v>
      </c>
      <c r="K42" s="41">
        <f>SUM(F42+J42)</f>
        <v>8655</v>
      </c>
      <c r="L42" s="32"/>
      <c r="M42" s="5" t="s">
        <v>40</v>
      </c>
      <c r="N42" s="4">
        <f>SUM(H42*27/31)</f>
        <v>870.9677419354839</v>
      </c>
      <c r="O42" s="51">
        <v>870</v>
      </c>
      <c r="P42" s="21">
        <f>SUM(H42*6)</f>
        <v>6000</v>
      </c>
      <c r="Q42" s="75">
        <f>SUM(O42:P42)</f>
        <v>6870</v>
      </c>
      <c r="R42" s="5"/>
      <c r="S42" s="4"/>
      <c r="T42" s="4"/>
      <c r="U42" s="1"/>
      <c r="V42" s="1"/>
      <c r="W42" s="1"/>
      <c r="X42" s="1"/>
      <c r="Y42" s="1"/>
    </row>
    <row r="43" spans="1:25" s="1" customFormat="1" ht="18.75" x14ac:dyDescent="0.3">
      <c r="A43" s="2"/>
      <c r="B43" s="57" t="s">
        <v>76</v>
      </c>
      <c r="C43" s="3"/>
      <c r="D43" s="15"/>
      <c r="E43" s="14"/>
      <c r="F43" s="26"/>
      <c r="G43" s="41"/>
      <c r="H43" s="25"/>
      <c r="I43" s="19"/>
      <c r="J43" s="41"/>
      <c r="K43" s="41"/>
      <c r="L43" s="32"/>
      <c r="M43" s="5"/>
      <c r="N43" s="4"/>
      <c r="O43" s="51"/>
      <c r="P43" s="21"/>
      <c r="Q43" s="21"/>
      <c r="R43" s="5"/>
      <c r="S43" s="4"/>
      <c r="T43" s="4"/>
    </row>
    <row r="44" spans="1:25" ht="18.75" x14ac:dyDescent="0.3">
      <c r="A44" s="2">
        <v>9</v>
      </c>
      <c r="B44" s="3" t="s">
        <v>20</v>
      </c>
      <c r="C44" s="3" t="s">
        <v>21</v>
      </c>
      <c r="D44" s="15">
        <v>11670</v>
      </c>
      <c r="E44" s="14">
        <v>615</v>
      </c>
      <c r="F44" s="26">
        <v>1615</v>
      </c>
      <c r="G44" s="41">
        <f t="shared" si="2"/>
        <v>13285</v>
      </c>
      <c r="H44" s="25">
        <f t="shared" si="3"/>
        <v>1000</v>
      </c>
      <c r="I44" s="14">
        <v>10</v>
      </c>
      <c r="J44" s="41">
        <f>SUM(H44*I44)</f>
        <v>10000</v>
      </c>
      <c r="K44" s="41">
        <f>SUM(F44+J44)</f>
        <v>11615</v>
      </c>
      <c r="L44" s="32"/>
      <c r="M44" s="5"/>
      <c r="N44" s="4"/>
      <c r="O44" s="4"/>
      <c r="P44" s="4"/>
      <c r="Q44" s="4"/>
      <c r="R44" s="4"/>
      <c r="S44" s="4"/>
      <c r="T44" s="4"/>
      <c r="U44" s="1"/>
      <c r="V44" s="1"/>
      <c r="W44" s="1"/>
      <c r="X44" s="1"/>
      <c r="Y44" s="1"/>
    </row>
    <row r="45" spans="1:25" ht="18.75" x14ac:dyDescent="0.3">
      <c r="A45" s="2">
        <v>10</v>
      </c>
      <c r="B45" s="3" t="s">
        <v>22</v>
      </c>
      <c r="C45" s="3" t="s">
        <v>23</v>
      </c>
      <c r="D45" s="15">
        <v>9400</v>
      </c>
      <c r="E45" s="14">
        <v>1500</v>
      </c>
      <c r="F45" s="26">
        <v>2000</v>
      </c>
      <c r="G45" s="41">
        <f t="shared" si="2"/>
        <v>11400</v>
      </c>
      <c r="H45" s="25">
        <f t="shared" si="3"/>
        <v>500</v>
      </c>
      <c r="I45" s="14">
        <v>10</v>
      </c>
      <c r="J45" s="41">
        <f>SUM(H45*I45)</f>
        <v>5000</v>
      </c>
      <c r="K45" s="41">
        <f>SUM(F45+J45)</f>
        <v>7000</v>
      </c>
      <c r="L45" s="32"/>
      <c r="M45" s="5"/>
      <c r="N45" s="5"/>
      <c r="O45" s="5"/>
      <c r="P45" s="5"/>
      <c r="Q45" s="51"/>
      <c r="R45" s="4"/>
      <c r="S45" s="4"/>
      <c r="T45" s="4"/>
      <c r="U45" s="1"/>
      <c r="V45" s="1"/>
      <c r="W45" s="1"/>
      <c r="X45" s="1"/>
      <c r="Y45" s="1"/>
    </row>
    <row r="46" spans="1:25" s="1" customFormat="1" ht="18.75" x14ac:dyDescent="0.3">
      <c r="A46" s="2"/>
      <c r="B46" s="57" t="s">
        <v>74</v>
      </c>
      <c r="C46" s="3"/>
      <c r="D46" s="15"/>
      <c r="E46" s="14"/>
      <c r="F46" s="26"/>
      <c r="G46" s="41"/>
      <c r="H46" s="25"/>
      <c r="I46" s="14"/>
      <c r="J46" s="41"/>
      <c r="K46" s="41"/>
      <c r="L46" s="32"/>
      <c r="M46" s="5"/>
      <c r="N46" s="5"/>
      <c r="O46" s="5"/>
      <c r="P46" s="5"/>
      <c r="Q46" s="51"/>
      <c r="R46" s="4"/>
      <c r="S46" s="4"/>
      <c r="T46" s="4"/>
    </row>
    <row r="47" spans="1:25" ht="18.75" x14ac:dyDescent="0.3">
      <c r="A47" s="2">
        <v>11</v>
      </c>
      <c r="B47" s="3" t="s">
        <v>14</v>
      </c>
      <c r="C47" s="3" t="s">
        <v>15</v>
      </c>
      <c r="D47" s="15">
        <v>9400</v>
      </c>
      <c r="E47" s="14">
        <v>1500</v>
      </c>
      <c r="F47" s="26">
        <v>2000</v>
      </c>
      <c r="G47" s="41">
        <f t="shared" si="2"/>
        <v>11400</v>
      </c>
      <c r="H47" s="25">
        <f t="shared" si="3"/>
        <v>500</v>
      </c>
      <c r="I47" s="14">
        <v>10</v>
      </c>
      <c r="J47" s="41">
        <f>SUM(H47*I47)</f>
        <v>5000</v>
      </c>
      <c r="K47" s="41">
        <f>SUM(F47+J47)</f>
        <v>7000</v>
      </c>
      <c r="L47" s="32"/>
      <c r="M47" s="5"/>
      <c r="N47" s="5"/>
      <c r="O47" s="5"/>
      <c r="P47" s="5"/>
      <c r="Q47" s="5"/>
      <c r="R47" s="4"/>
      <c r="S47" s="4"/>
      <c r="T47" s="4"/>
      <c r="U47" s="1"/>
      <c r="V47" s="1"/>
      <c r="W47" s="1"/>
      <c r="X47" s="1"/>
      <c r="Y47" s="1"/>
    </row>
    <row r="48" spans="1:25" ht="18.75" x14ac:dyDescent="0.3">
      <c r="A48" s="90" t="s">
        <v>77</v>
      </c>
      <c r="B48" s="91"/>
      <c r="C48" s="91"/>
      <c r="D48" s="91"/>
      <c r="E48" s="91"/>
      <c r="F48" s="91"/>
      <c r="G48" s="91"/>
      <c r="H48" s="91"/>
      <c r="I48" s="91"/>
      <c r="J48" s="41">
        <f>SUM(J34:J47)</f>
        <v>89036</v>
      </c>
      <c r="K48" s="41">
        <f>SUM(K34:K47)</f>
        <v>105186</v>
      </c>
      <c r="L48" s="24"/>
      <c r="M48" s="4"/>
      <c r="N48" s="4"/>
      <c r="O48" s="4"/>
      <c r="P48" s="4"/>
      <c r="Q48" s="4"/>
      <c r="R48" s="4"/>
      <c r="S48" s="4"/>
      <c r="T48" s="4"/>
      <c r="U48" s="1"/>
      <c r="V48" s="1"/>
      <c r="W48" s="1"/>
      <c r="X48" s="1"/>
      <c r="Y48" s="1"/>
    </row>
    <row r="49" spans="1:25" ht="18.75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1"/>
      <c r="V49" s="1"/>
      <c r="W49" s="1"/>
      <c r="X49" s="1"/>
      <c r="Y49" s="1"/>
    </row>
    <row r="50" spans="1:25" ht="18.75" x14ac:dyDescent="0.3">
      <c r="A50" s="4"/>
      <c r="B50" s="18" t="s">
        <v>31</v>
      </c>
      <c r="C50" s="79" t="s">
        <v>79</v>
      </c>
      <c r="D50" s="79"/>
      <c r="E50" s="79"/>
      <c r="F50" s="79"/>
      <c r="G50" s="79"/>
      <c r="H50" s="79"/>
      <c r="I50" s="79"/>
      <c r="J50" s="79"/>
      <c r="K50" s="79"/>
      <c r="L50" s="52"/>
      <c r="M50" s="4"/>
      <c r="N50" s="4"/>
      <c r="O50" s="4"/>
      <c r="P50" s="4"/>
      <c r="Q50" s="4"/>
      <c r="R50" s="4"/>
      <c r="S50" s="4"/>
      <c r="T50" s="4"/>
      <c r="U50" s="1"/>
      <c r="V50" s="1"/>
      <c r="W50" s="1"/>
      <c r="X50" s="1"/>
      <c r="Y50" s="1"/>
    </row>
    <row r="51" spans="1:25" ht="18.75" x14ac:dyDescent="0.3">
      <c r="A51" s="4"/>
      <c r="B51" s="4"/>
      <c r="C51" s="79" t="s">
        <v>85</v>
      </c>
      <c r="D51" s="79"/>
      <c r="E51" s="79"/>
      <c r="F51" s="79"/>
      <c r="G51" s="79"/>
      <c r="H51" s="79"/>
      <c r="I51" s="79"/>
      <c r="J51" s="79"/>
      <c r="K51" s="79"/>
      <c r="L51" s="4"/>
      <c r="M51" s="4"/>
      <c r="N51" s="4"/>
      <c r="O51" s="4"/>
      <c r="P51" s="4"/>
      <c r="Q51" s="4"/>
      <c r="R51" s="4"/>
      <c r="S51" s="4"/>
      <c r="T51" s="4"/>
      <c r="U51" s="1"/>
      <c r="V51" s="1"/>
      <c r="W51" s="1"/>
      <c r="X51" s="1"/>
      <c r="Y51" s="1"/>
    </row>
    <row r="52" spans="1:25" ht="18.75" x14ac:dyDescent="0.3">
      <c r="A52" s="4"/>
      <c r="B52" s="4"/>
      <c r="C52" s="79" t="s">
        <v>86</v>
      </c>
      <c r="D52" s="79"/>
      <c r="E52" s="79"/>
      <c r="F52" s="79"/>
      <c r="G52" s="79"/>
      <c r="H52" s="79"/>
      <c r="I52" s="79"/>
      <c r="J52" s="79"/>
      <c r="K52" s="79"/>
      <c r="L52" s="4"/>
      <c r="M52" s="4"/>
      <c r="N52" s="4"/>
      <c r="O52" s="4"/>
      <c r="P52" s="4"/>
      <c r="Q52" s="4"/>
      <c r="R52" s="4"/>
      <c r="S52" s="4"/>
      <c r="T52" s="4"/>
      <c r="U52" s="1"/>
      <c r="V52" s="1"/>
      <c r="W52" s="1"/>
      <c r="X52" s="1"/>
      <c r="Y52" s="1"/>
    </row>
    <row r="53" spans="1:25" ht="18.75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1"/>
      <c r="V53" s="1"/>
      <c r="W53" s="1"/>
      <c r="X53" s="1"/>
      <c r="Y53" s="1"/>
    </row>
    <row r="54" spans="1:25" ht="18.75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1"/>
      <c r="V54" s="1"/>
      <c r="W54" s="1"/>
      <c r="X54" s="1"/>
      <c r="Y54" s="1"/>
    </row>
    <row r="55" spans="1:25" ht="18.75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1"/>
      <c r="V55" s="1"/>
      <c r="W55" s="1"/>
      <c r="X55" s="1"/>
      <c r="Y55" s="1"/>
    </row>
    <row r="56" spans="1:25" ht="18.75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1"/>
      <c r="V56" s="1"/>
      <c r="W56" s="1"/>
      <c r="X56" s="1"/>
      <c r="Y56" s="1"/>
    </row>
    <row r="57" spans="1:25" ht="18.75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1"/>
      <c r="V57" s="1"/>
      <c r="W57" s="1"/>
      <c r="X57" s="1"/>
      <c r="Y57" s="1"/>
    </row>
    <row r="58" spans="1:25" ht="18.75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1"/>
      <c r="V58" s="1"/>
      <c r="W58" s="1"/>
      <c r="X58" s="1"/>
      <c r="Y58" s="1"/>
    </row>
    <row r="59" spans="1:25" ht="18.75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1"/>
      <c r="V59" s="1"/>
      <c r="W59" s="1"/>
      <c r="X59" s="1"/>
      <c r="Y59" s="1"/>
    </row>
    <row r="60" spans="1:25" ht="18.75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1"/>
      <c r="V60" s="1"/>
      <c r="W60" s="1"/>
      <c r="X60" s="1"/>
      <c r="Y60" s="1"/>
    </row>
    <row r="61" spans="1:25" ht="18.75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1"/>
      <c r="V61" s="1"/>
      <c r="W61" s="1"/>
      <c r="X61" s="1"/>
      <c r="Y61" s="1"/>
    </row>
    <row r="62" spans="1:25" ht="18.75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1"/>
      <c r="V62" s="1"/>
      <c r="W62" s="1"/>
      <c r="X62" s="1"/>
      <c r="Y62" s="1"/>
    </row>
    <row r="63" spans="1:25" ht="18.75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1"/>
      <c r="V63" s="1"/>
      <c r="W63" s="1"/>
      <c r="X63" s="1"/>
      <c r="Y63" s="1"/>
    </row>
    <row r="64" spans="1:25" ht="18.75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1"/>
      <c r="V64" s="1"/>
      <c r="W64" s="1"/>
      <c r="X64" s="1"/>
      <c r="Y64" s="1"/>
    </row>
    <row r="65" spans="1:25" ht="18.75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1"/>
      <c r="V65" s="1"/>
      <c r="W65" s="1"/>
      <c r="X65" s="1"/>
      <c r="Y65" s="1"/>
    </row>
    <row r="66" spans="1:25" ht="18.75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1"/>
      <c r="V66" s="1"/>
      <c r="W66" s="1"/>
      <c r="X66" s="1"/>
      <c r="Y66" s="1"/>
    </row>
    <row r="67" spans="1:25" ht="18.75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1"/>
      <c r="V67" s="1"/>
      <c r="W67" s="1"/>
      <c r="X67" s="1"/>
      <c r="Y67" s="1"/>
    </row>
    <row r="68" spans="1:25" ht="18.75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1"/>
      <c r="V68" s="1"/>
      <c r="W68" s="1"/>
      <c r="X68" s="1"/>
      <c r="Y68" s="1"/>
    </row>
    <row r="69" spans="1:25" ht="18.75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1"/>
      <c r="V69" s="1"/>
      <c r="W69" s="1"/>
      <c r="X69" s="1"/>
      <c r="Y69" s="1"/>
    </row>
    <row r="70" spans="1:25" ht="18.75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1"/>
      <c r="V70" s="1"/>
      <c r="W70" s="1"/>
      <c r="X70" s="1"/>
      <c r="Y70" s="1"/>
    </row>
    <row r="71" spans="1:25" ht="18.75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1"/>
      <c r="V71" s="1"/>
      <c r="W71" s="1"/>
      <c r="X71" s="1"/>
      <c r="Y71" s="1"/>
    </row>
    <row r="72" spans="1:25" ht="18.75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1"/>
      <c r="V72" s="1"/>
      <c r="W72" s="1"/>
      <c r="X72" s="1"/>
      <c r="Y72" s="1"/>
    </row>
    <row r="73" spans="1:25" ht="18.75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1"/>
      <c r="V73" s="1"/>
      <c r="W73" s="1"/>
      <c r="X73" s="1"/>
      <c r="Y73" s="1"/>
    </row>
    <row r="74" spans="1:25" ht="18.75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1"/>
      <c r="V74" s="1"/>
      <c r="W74" s="1"/>
      <c r="X74" s="1"/>
      <c r="Y74" s="1"/>
    </row>
    <row r="75" spans="1:25" ht="18.75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1"/>
      <c r="V75" s="1"/>
      <c r="W75" s="1"/>
      <c r="X75" s="1"/>
      <c r="Y75" s="1"/>
    </row>
    <row r="76" spans="1:25" ht="18.75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1"/>
      <c r="V76" s="1"/>
      <c r="W76" s="1"/>
      <c r="X76" s="1"/>
      <c r="Y76" s="1"/>
    </row>
    <row r="77" spans="1:25" ht="18.75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1"/>
      <c r="V77" s="1"/>
      <c r="W77" s="1"/>
      <c r="X77" s="1"/>
      <c r="Y77" s="1"/>
    </row>
    <row r="78" spans="1:25" ht="18.75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1"/>
      <c r="V78" s="1"/>
      <c r="W78" s="1"/>
      <c r="X78" s="1"/>
      <c r="Y78" s="1"/>
    </row>
    <row r="79" spans="1:25" ht="18.75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1"/>
      <c r="V79" s="1"/>
      <c r="W79" s="1"/>
      <c r="X79" s="1"/>
      <c r="Y79" s="1"/>
    </row>
    <row r="80" spans="1:25" ht="18.75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1"/>
      <c r="V80" s="1"/>
      <c r="W80" s="1"/>
      <c r="X80" s="1"/>
      <c r="Y80" s="1"/>
    </row>
    <row r="81" spans="1:25" ht="18.75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1"/>
      <c r="V81" s="1"/>
      <c r="W81" s="1"/>
      <c r="X81" s="1"/>
      <c r="Y81" s="1"/>
    </row>
    <row r="82" spans="1:25" ht="18.75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1"/>
      <c r="V82" s="1"/>
      <c r="W82" s="1"/>
      <c r="X82" s="1"/>
      <c r="Y82" s="1"/>
    </row>
    <row r="83" spans="1:25" ht="18.75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1"/>
      <c r="V83" s="1"/>
      <c r="W83" s="1"/>
      <c r="X83" s="1"/>
      <c r="Y83" s="1"/>
    </row>
    <row r="84" spans="1:25" ht="18.75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1"/>
      <c r="V84" s="1"/>
      <c r="W84" s="1"/>
      <c r="X84" s="1"/>
      <c r="Y84" s="1"/>
    </row>
    <row r="85" spans="1:25" ht="18.75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1"/>
      <c r="V85" s="1"/>
      <c r="W85" s="1"/>
      <c r="X85" s="1"/>
      <c r="Y85" s="1"/>
    </row>
    <row r="86" spans="1:25" ht="18.75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1"/>
      <c r="V86" s="1"/>
      <c r="W86" s="1"/>
      <c r="X86" s="1"/>
      <c r="Y86" s="1"/>
    </row>
    <row r="87" spans="1:25" ht="18.75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1"/>
      <c r="V87" s="1"/>
      <c r="W87" s="1"/>
      <c r="X87" s="1"/>
      <c r="Y87" s="1"/>
    </row>
    <row r="88" spans="1:25" ht="18.75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1"/>
      <c r="V88" s="1"/>
      <c r="W88" s="1"/>
      <c r="X88" s="1"/>
      <c r="Y88" s="1"/>
    </row>
    <row r="89" spans="1:25" ht="18.7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1"/>
      <c r="V89" s="1"/>
      <c r="W89" s="1"/>
      <c r="X89" s="1"/>
      <c r="Y89" s="1"/>
    </row>
    <row r="90" spans="1:25" ht="18.75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1"/>
      <c r="V90" s="1"/>
      <c r="W90" s="1"/>
      <c r="X90" s="1"/>
      <c r="Y90" s="1"/>
    </row>
    <row r="91" spans="1:25" ht="18.75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1"/>
      <c r="V91" s="1"/>
      <c r="W91" s="1"/>
      <c r="X91" s="1"/>
      <c r="Y91" s="1"/>
    </row>
    <row r="92" spans="1:25" ht="18.75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1"/>
      <c r="V92" s="1"/>
      <c r="W92" s="1"/>
      <c r="X92" s="1"/>
      <c r="Y92" s="1"/>
    </row>
    <row r="93" spans="1:25" ht="18.75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1"/>
      <c r="V93" s="1"/>
      <c r="W93" s="1"/>
      <c r="X93" s="1"/>
      <c r="Y93" s="1"/>
    </row>
    <row r="94" spans="1:25" ht="18.75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1"/>
      <c r="V94" s="1"/>
      <c r="W94" s="1"/>
      <c r="X94" s="1"/>
      <c r="Y94" s="1"/>
    </row>
    <row r="95" spans="1:25" ht="18.75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1"/>
      <c r="V95" s="1"/>
      <c r="W95" s="1"/>
      <c r="X95" s="1"/>
      <c r="Y95" s="1"/>
    </row>
    <row r="96" spans="1:25" ht="18.75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1"/>
      <c r="V96" s="1"/>
      <c r="W96" s="1"/>
      <c r="X96" s="1"/>
      <c r="Y96" s="1"/>
    </row>
    <row r="97" spans="1:25" ht="18.75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1"/>
      <c r="V97" s="1"/>
      <c r="W97" s="1"/>
      <c r="X97" s="1"/>
      <c r="Y97" s="1"/>
    </row>
    <row r="98" spans="1:25" ht="18.75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1"/>
      <c r="V98" s="1"/>
      <c r="W98" s="1"/>
      <c r="X98" s="1"/>
      <c r="Y98" s="1"/>
    </row>
    <row r="99" spans="1:25" ht="18.75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1"/>
      <c r="V99" s="1"/>
      <c r="W99" s="1"/>
      <c r="X99" s="1"/>
      <c r="Y99" s="1"/>
    </row>
    <row r="100" spans="1:25" ht="18.75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1"/>
      <c r="V100" s="1"/>
      <c r="W100" s="1"/>
      <c r="X100" s="1"/>
      <c r="Y100" s="1"/>
    </row>
  </sheetData>
  <mergeCells count="31">
    <mergeCell ref="C51:K51"/>
    <mergeCell ref="C52:K52"/>
    <mergeCell ref="M9:Q9"/>
    <mergeCell ref="A1:K1"/>
    <mergeCell ref="A2:K2"/>
    <mergeCell ref="A3:K3"/>
    <mergeCell ref="A5:A7"/>
    <mergeCell ref="B5:B7"/>
    <mergeCell ref="C5:C7"/>
    <mergeCell ref="D6:E6"/>
    <mergeCell ref="D5:E5"/>
    <mergeCell ref="F5:J5"/>
    <mergeCell ref="K5:K7"/>
    <mergeCell ref="A19:I19"/>
    <mergeCell ref="C25:K25"/>
    <mergeCell ref="C21:K21"/>
    <mergeCell ref="C22:K22"/>
    <mergeCell ref="C23:K23"/>
    <mergeCell ref="C24:K24"/>
    <mergeCell ref="C50:K50"/>
    <mergeCell ref="M34:Q34"/>
    <mergeCell ref="A48:I48"/>
    <mergeCell ref="A26:K26"/>
    <mergeCell ref="A27:K27"/>
    <mergeCell ref="A28:K28"/>
    <mergeCell ref="A30:A32"/>
    <mergeCell ref="B30:B32"/>
    <mergeCell ref="C30:C32"/>
    <mergeCell ref="D30:E30"/>
    <mergeCell ref="F30:J30"/>
    <mergeCell ref="D31:E3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ค่าตอบแทน+ค่าครองชีพ</vt:lpstr>
      <vt:lpstr>ค่าครองชีพ ตกเบิก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2015-08-27T03:45:14Z</cp:lastPrinted>
  <dcterms:created xsi:type="dcterms:W3CDTF">2015-05-25T01:39:11Z</dcterms:created>
  <dcterms:modified xsi:type="dcterms:W3CDTF">2015-08-27T03:54:44Z</dcterms:modified>
</cp:coreProperties>
</file>