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7935" activeTab="3"/>
  </bookViews>
  <sheets>
    <sheet name="พนักงานส่วนตำบล" sheetId="3" r:id="rId1"/>
    <sheet name="พนักงานจ้างรวม" sheetId="5" r:id="rId2"/>
    <sheet name="ค่าครองชีพ" sheetId="2" r:id="rId3"/>
    <sheet name="ค่าตอบแทน+ค่าครองชีพ" sheetId="4" r:id="rId4"/>
  </sheets>
  <calcPr calcId="145621"/>
</workbook>
</file>

<file path=xl/calcChain.xml><?xml version="1.0" encoding="utf-8"?>
<calcChain xmlns="http://schemas.openxmlformats.org/spreadsheetml/2006/main">
  <c r="P21" i="3" l="1"/>
  <c r="P20" i="3"/>
  <c r="P19" i="3"/>
  <c r="P18" i="3"/>
  <c r="P17" i="3"/>
  <c r="P16" i="3"/>
  <c r="P15" i="3"/>
  <c r="P14" i="3"/>
  <c r="P12" i="3"/>
  <c r="P11" i="3"/>
  <c r="P10" i="3"/>
  <c r="P9" i="3"/>
  <c r="P8" i="3"/>
  <c r="U19" i="4" l="1"/>
  <c r="U18" i="4"/>
  <c r="U17" i="4"/>
  <c r="U16" i="4"/>
  <c r="U15" i="4"/>
  <c r="U14" i="4"/>
  <c r="U13" i="4"/>
  <c r="U12" i="4"/>
  <c r="U11" i="4"/>
  <c r="U10" i="4"/>
  <c r="U9" i="4"/>
  <c r="U8" i="4"/>
  <c r="T19" i="4"/>
  <c r="T18" i="4"/>
  <c r="T17" i="4"/>
  <c r="T16" i="4"/>
  <c r="T15" i="4"/>
  <c r="T14" i="4"/>
  <c r="T13" i="4"/>
  <c r="T12" i="4"/>
  <c r="T11" i="4"/>
  <c r="T10" i="4"/>
  <c r="T9" i="4"/>
  <c r="T8" i="4"/>
  <c r="S19" i="4"/>
  <c r="P15" i="2"/>
  <c r="P11" i="2"/>
  <c r="AC13" i="5" l="1"/>
  <c r="AC12" i="5"/>
  <c r="AC17" i="5"/>
  <c r="AC16" i="5"/>
  <c r="AD17" i="5"/>
  <c r="T16" i="5" s="1"/>
  <c r="AA17" i="5"/>
  <c r="AA16" i="5"/>
  <c r="L12" i="5"/>
  <c r="L16" i="5"/>
  <c r="E12" i="5"/>
  <c r="G19" i="5" l="1"/>
  <c r="G18" i="5"/>
  <c r="G17" i="5"/>
  <c r="G15" i="5"/>
  <c r="G14" i="5"/>
  <c r="G13" i="5"/>
  <c r="G11" i="5"/>
  <c r="H11" i="5" s="1"/>
  <c r="J11" i="5" s="1"/>
  <c r="K11" i="5" s="1"/>
  <c r="G10" i="5"/>
  <c r="G9" i="5"/>
  <c r="S15" i="5"/>
  <c r="T15" i="5" s="1"/>
  <c r="S14" i="5"/>
  <c r="T14" i="5" s="1"/>
  <c r="S10" i="5"/>
  <c r="T10" i="5" s="1"/>
  <c r="R19" i="5"/>
  <c r="Q19" i="5"/>
  <c r="R18" i="5"/>
  <c r="Q18" i="5"/>
  <c r="R17" i="5"/>
  <c r="Q17" i="5"/>
  <c r="Q16" i="5"/>
  <c r="R15" i="5"/>
  <c r="Q15" i="5"/>
  <c r="R14" i="5"/>
  <c r="Q14" i="5"/>
  <c r="R13" i="5"/>
  <c r="Q13" i="5"/>
  <c r="Q12" i="5"/>
  <c r="R11" i="5"/>
  <c r="Q11" i="5"/>
  <c r="R10" i="5"/>
  <c r="Q10" i="5"/>
  <c r="R9" i="5"/>
  <c r="Q9" i="5"/>
  <c r="E13" i="5"/>
  <c r="E9" i="5"/>
  <c r="N19" i="5"/>
  <c r="O19" i="5" s="1"/>
  <c r="S19" i="5" s="1"/>
  <c r="T19" i="5" s="1"/>
  <c r="N18" i="5"/>
  <c r="O18" i="5" s="1"/>
  <c r="S18" i="5" s="1"/>
  <c r="T18" i="5" s="1"/>
  <c r="N17" i="5"/>
  <c r="O17" i="5" s="1"/>
  <c r="S17" i="5" s="1"/>
  <c r="T17" i="5" s="1"/>
  <c r="N16" i="5"/>
  <c r="O16" i="5" s="1"/>
  <c r="S16" i="5" s="1"/>
  <c r="N15" i="5"/>
  <c r="P15" i="5" s="1"/>
  <c r="N14" i="5"/>
  <c r="P14" i="5" s="1"/>
  <c r="N13" i="5"/>
  <c r="O13" i="5" s="1"/>
  <c r="S13" i="5" s="1"/>
  <c r="T13" i="5" s="1"/>
  <c r="N12" i="5"/>
  <c r="O12" i="5" s="1"/>
  <c r="S12" i="5" s="1"/>
  <c r="N11" i="5"/>
  <c r="O11" i="5" s="1"/>
  <c r="S11" i="5" s="1"/>
  <c r="T11" i="5" s="1"/>
  <c r="N10" i="5"/>
  <c r="P10" i="5" s="1"/>
  <c r="N9" i="5"/>
  <c r="O9" i="5" s="1"/>
  <c r="S9" i="5" s="1"/>
  <c r="T9" i="5" s="1"/>
  <c r="L19" i="5"/>
  <c r="L18" i="5"/>
  <c r="L17" i="5"/>
  <c r="L15" i="5"/>
  <c r="L14" i="5"/>
  <c r="L13" i="5"/>
  <c r="L11" i="5"/>
  <c r="L10" i="5"/>
  <c r="L9" i="5"/>
  <c r="J19" i="5"/>
  <c r="K19" i="5" s="1"/>
  <c r="U19" i="5" s="1"/>
  <c r="V19" i="5" s="1"/>
  <c r="J18" i="5"/>
  <c r="K18" i="5" s="1"/>
  <c r="J17" i="5"/>
  <c r="K17" i="5" s="1"/>
  <c r="U17" i="5" s="1"/>
  <c r="V17" i="5" s="1"/>
  <c r="J15" i="5"/>
  <c r="K15" i="5" s="1"/>
  <c r="U15" i="5" s="1"/>
  <c r="V15" i="5" s="1"/>
  <c r="J14" i="5"/>
  <c r="K14" i="5" s="1"/>
  <c r="U14" i="5" s="1"/>
  <c r="V14" i="5" s="1"/>
  <c r="J10" i="5"/>
  <c r="K10" i="5" s="1"/>
  <c r="U10" i="5" s="1"/>
  <c r="V10" i="5" s="1"/>
  <c r="I19" i="5"/>
  <c r="I18" i="5"/>
  <c r="I17" i="5"/>
  <c r="I15" i="5"/>
  <c r="I14" i="5"/>
  <c r="H13" i="5"/>
  <c r="I10" i="5"/>
  <c r="H9" i="5"/>
  <c r="F19" i="5"/>
  <c r="F18" i="5"/>
  <c r="F17" i="5"/>
  <c r="F16" i="5"/>
  <c r="F15" i="5"/>
  <c r="F14" i="5"/>
  <c r="F11" i="5"/>
  <c r="F10" i="5"/>
  <c r="AA12" i="5" l="1"/>
  <c r="AD12" i="5"/>
  <c r="R12" i="5" s="1"/>
  <c r="AD16" i="5"/>
  <c r="R16" i="5" s="1"/>
  <c r="AD13" i="5"/>
  <c r="T12" i="5" s="1"/>
  <c r="U12" i="5" s="1"/>
  <c r="AA13" i="5"/>
  <c r="U11" i="5"/>
  <c r="V11" i="5" s="1"/>
  <c r="U16" i="5"/>
  <c r="V16" i="5" s="1"/>
  <c r="U18" i="5"/>
  <c r="V18" i="5" s="1"/>
  <c r="J13" i="5"/>
  <c r="K13" i="5" s="1"/>
  <c r="U13" i="5" s="1"/>
  <c r="V13" i="5" s="1"/>
  <c r="J9" i="5"/>
  <c r="K9" i="5" s="1"/>
  <c r="U9" i="5" s="1"/>
  <c r="V9" i="5" s="1"/>
  <c r="E12" i="4"/>
  <c r="E11" i="4"/>
  <c r="E10" i="4"/>
  <c r="E8" i="4"/>
  <c r="V12" i="5" l="1"/>
  <c r="P18" i="4"/>
  <c r="P17" i="4"/>
  <c r="P16" i="4"/>
  <c r="P15" i="4"/>
  <c r="P14" i="4"/>
  <c r="P13" i="4"/>
  <c r="P9" i="4"/>
  <c r="N18" i="4"/>
  <c r="O18" i="4" s="1"/>
  <c r="N17" i="4"/>
  <c r="O17" i="4" s="1"/>
  <c r="N16" i="4"/>
  <c r="O16" i="4" s="1"/>
  <c r="N15" i="4"/>
  <c r="O15" i="4" s="1"/>
  <c r="N14" i="4"/>
  <c r="O14" i="4" s="1"/>
  <c r="N13" i="4"/>
  <c r="O13" i="4" s="1"/>
  <c r="N12" i="4"/>
  <c r="O12" i="4" s="1"/>
  <c r="P12" i="4" s="1"/>
  <c r="N11" i="4"/>
  <c r="O11" i="4" s="1"/>
  <c r="P11" i="4" s="1"/>
  <c r="N9" i="4"/>
  <c r="O9" i="4" s="1"/>
  <c r="N8" i="4"/>
  <c r="O8" i="4" s="1"/>
  <c r="P8" i="4" s="1"/>
  <c r="M18" i="4"/>
  <c r="M17" i="4"/>
  <c r="M16" i="4"/>
  <c r="M15" i="4"/>
  <c r="M14" i="4"/>
  <c r="M13" i="4"/>
  <c r="M12" i="4"/>
  <c r="M11" i="4"/>
  <c r="M10" i="4"/>
  <c r="M9" i="4"/>
  <c r="M8" i="4"/>
  <c r="L18" i="4"/>
  <c r="L17" i="4"/>
  <c r="L16" i="4"/>
  <c r="L15" i="4"/>
  <c r="L14" i="4"/>
  <c r="L13" i="4"/>
  <c r="L12" i="4"/>
  <c r="L11" i="4"/>
  <c r="L10" i="4"/>
  <c r="L9" i="4"/>
  <c r="L8" i="4"/>
  <c r="J18" i="4"/>
  <c r="J17" i="4"/>
  <c r="J16" i="4"/>
  <c r="J15" i="4"/>
  <c r="K9" i="4"/>
  <c r="K14" i="4"/>
  <c r="K13" i="4"/>
  <c r="J12" i="4"/>
  <c r="I18" i="4"/>
  <c r="I17" i="4"/>
  <c r="I16" i="4"/>
  <c r="I15" i="4"/>
  <c r="I14" i="4"/>
  <c r="I13" i="4"/>
  <c r="I12" i="4"/>
  <c r="I11" i="4"/>
  <c r="J11" i="4" s="1"/>
  <c r="I10" i="4"/>
  <c r="J10" i="4" s="1"/>
  <c r="N10" i="4" s="1"/>
  <c r="O10" i="4" s="1"/>
  <c r="P10" i="4" s="1"/>
  <c r="I9" i="4"/>
  <c r="J8" i="4"/>
  <c r="I8" i="4"/>
  <c r="G18" i="4"/>
  <c r="G17" i="4"/>
  <c r="G16" i="4"/>
  <c r="G15" i="4"/>
  <c r="G14" i="4"/>
  <c r="G13" i="4"/>
  <c r="G12" i="4"/>
  <c r="G11" i="4"/>
  <c r="G10" i="4"/>
  <c r="G9" i="4"/>
  <c r="G8" i="4"/>
  <c r="F18" i="4"/>
  <c r="F17" i="4"/>
  <c r="F16" i="4"/>
  <c r="F15" i="4"/>
  <c r="F14" i="4"/>
  <c r="F13" i="4"/>
  <c r="F9" i="4"/>
  <c r="P19" i="4" l="1"/>
  <c r="G18" i="2"/>
  <c r="G17" i="2"/>
  <c r="G16" i="2"/>
  <c r="G15" i="2"/>
  <c r="G14" i="2"/>
  <c r="G13" i="2"/>
  <c r="G12" i="2"/>
  <c r="G11" i="2"/>
  <c r="G10" i="2"/>
  <c r="G9" i="2"/>
  <c r="G8" i="2"/>
  <c r="AJ13" i="3" l="1"/>
  <c r="AI13" i="3"/>
  <c r="Z13" i="3"/>
  <c r="AJ11" i="3"/>
  <c r="AI11" i="3"/>
  <c r="AF11" i="3"/>
  <c r="AD11" i="3"/>
  <c r="AB11" i="3"/>
  <c r="Z11" i="3"/>
  <c r="I10" i="3"/>
  <c r="K10" i="3" s="1"/>
  <c r="I21" i="3"/>
  <c r="K21" i="3" s="1"/>
  <c r="I20" i="3"/>
  <c r="K20" i="3" s="1"/>
  <c r="I19" i="3"/>
  <c r="K19" i="3" s="1"/>
  <c r="I18" i="3"/>
  <c r="K18" i="3" s="1"/>
  <c r="I17" i="3"/>
  <c r="K17" i="3" s="1"/>
  <c r="I13" i="3"/>
  <c r="I16" i="3"/>
  <c r="K16" i="3" s="1"/>
  <c r="I15" i="3"/>
  <c r="K15" i="3" s="1"/>
  <c r="I14" i="3"/>
  <c r="K14" i="3" s="1"/>
  <c r="I12" i="3"/>
  <c r="I11" i="3"/>
  <c r="I9" i="3"/>
  <c r="K9" i="3" s="1"/>
  <c r="I8" i="3"/>
  <c r="K8" i="3" s="1"/>
  <c r="R21" i="3"/>
  <c r="T21" i="3" s="1"/>
  <c r="R20" i="3"/>
  <c r="T20" i="3" s="1"/>
  <c r="R19" i="3"/>
  <c r="T19" i="3" s="1"/>
  <c r="R18" i="3"/>
  <c r="T18" i="3" s="1"/>
  <c r="R17" i="3"/>
  <c r="T17" i="3" s="1"/>
  <c r="R16" i="3"/>
  <c r="T16" i="3" s="1"/>
  <c r="R15" i="3"/>
  <c r="T15" i="3" s="1"/>
  <c r="R14" i="3"/>
  <c r="T14" i="3" s="1"/>
  <c r="U13" i="3"/>
  <c r="R12" i="3"/>
  <c r="T12" i="3" s="1"/>
  <c r="K12" i="3"/>
  <c r="R11" i="3"/>
  <c r="T11" i="3" s="1"/>
  <c r="U11" i="3" s="1"/>
  <c r="R10" i="3"/>
  <c r="T10" i="3" s="1"/>
  <c r="R9" i="3"/>
  <c r="T9" i="3" s="1"/>
  <c r="R8" i="3"/>
  <c r="T8" i="3" s="1"/>
  <c r="U19" i="3" l="1"/>
  <c r="U16" i="3"/>
  <c r="U8" i="3"/>
  <c r="U14" i="3"/>
  <c r="U21" i="3"/>
  <c r="U18" i="3"/>
  <c r="U10" i="3"/>
  <c r="U9" i="3"/>
  <c r="U12" i="3"/>
  <c r="U17" i="3"/>
  <c r="U20" i="3"/>
  <c r="U15" i="3"/>
  <c r="N15" i="2"/>
  <c r="Q15" i="2"/>
  <c r="H18" i="2"/>
  <c r="J18" i="2" s="1"/>
  <c r="H17" i="2"/>
  <c r="J17" i="2" s="1"/>
  <c r="H16" i="2"/>
  <c r="J16" i="2" s="1"/>
  <c r="H15" i="2"/>
  <c r="H14" i="2"/>
  <c r="J14" i="2" s="1"/>
  <c r="H13" i="2"/>
  <c r="J13" i="2" s="1"/>
  <c r="H12" i="2"/>
  <c r="J12" i="2" s="1"/>
  <c r="H11" i="2"/>
  <c r="N11" i="2" s="1"/>
  <c r="H10" i="2"/>
  <c r="J10" i="2" s="1"/>
  <c r="H9" i="2"/>
  <c r="J9" i="2" s="1"/>
  <c r="H8" i="2"/>
  <c r="J8" i="2" s="1"/>
  <c r="Q11" i="2" l="1"/>
  <c r="U22" i="3"/>
  <c r="J19" i="2"/>
</calcChain>
</file>

<file path=xl/sharedStrings.xml><?xml version="1.0" encoding="utf-8"?>
<sst xmlns="http://schemas.openxmlformats.org/spreadsheetml/2006/main" count="308" uniqueCount="148">
  <si>
    <t>ที่</t>
  </si>
  <si>
    <t>ชื่อ - สกุล</t>
  </si>
  <si>
    <t>ผู้ช่วยเจ้าพนักงานพัฒนาชุมชน</t>
  </si>
  <si>
    <t>ผู้ช่วยเจ้าหน้าที่ธุรการ</t>
  </si>
  <si>
    <t>คนงานทั่วไป</t>
  </si>
  <si>
    <t>นักการภารโรง</t>
  </si>
  <si>
    <t>ยาม</t>
  </si>
  <si>
    <t>พนักงานขับรถยนต์</t>
  </si>
  <si>
    <t>ผู้ช่วยครูผู้ดูแลเด็ก</t>
  </si>
  <si>
    <t>ผู้ช่วยเจ้าพนักงานการเงินและบัญชี</t>
  </si>
  <si>
    <t>ผู้ช่วยเจ้าพนักงานจัดเก็บรายได้</t>
  </si>
  <si>
    <t>ผู้ช่วยช่างโยธา</t>
  </si>
  <si>
    <t>ผู้ช่วยช่างไฟฟ้า</t>
  </si>
  <si>
    <t>เงินเดือน</t>
  </si>
  <si>
    <t>เพิ่มขึ้น</t>
  </si>
  <si>
    <t>จำนวน</t>
  </si>
  <si>
    <t>เดือน</t>
  </si>
  <si>
    <t xml:space="preserve"> 9 ธ.ค.57</t>
  </si>
  <si>
    <t>จำนวนเงิน</t>
  </si>
  <si>
    <t>รวม</t>
  </si>
  <si>
    <t>ตกเบิก</t>
  </si>
  <si>
    <t>ตำแหน่ง</t>
  </si>
  <si>
    <t>หมายเหตุ</t>
  </si>
  <si>
    <t>ใหม่</t>
  </si>
  <si>
    <t>เดิม</t>
  </si>
  <si>
    <t>1/4</t>
  </si>
  <si>
    <t>ย้าย 5 ม.ค.58</t>
  </si>
  <si>
    <t xml:space="preserve"> 1 มิ.ย.58</t>
  </si>
  <si>
    <t>การคำนวนเงินเดือนตกเบิกของพนักงานส่วนตำบล</t>
  </si>
  <si>
    <t>รวมเงินเดือนตกเบิกทั้งสิ้น</t>
  </si>
  <si>
    <t>ลำดับที่ 6. ย้าย เมื่อวันที่ 5 มกราคม 2558 และลำดับที่ 11. ย้าย เมื่อวันที่ 1 มิถุนายน 2558</t>
  </si>
  <si>
    <t>องค์การบริหารส่วนตำบลเสือหึง</t>
  </si>
  <si>
    <t>ณ 1 ต.ค.57</t>
  </si>
  <si>
    <t>ค่าตอบแทน</t>
  </si>
  <si>
    <r>
      <rPr>
        <b/>
        <sz val="14"/>
        <color theme="1"/>
        <rFont val="TH SarabunIT๙"/>
        <family val="2"/>
      </rPr>
      <t xml:space="preserve">เงินเพิ่มการครองชีพชั่วคราว ณ 1 ตุลาคม 2557 </t>
    </r>
    <r>
      <rPr>
        <sz val="14"/>
        <color theme="1"/>
        <rFont val="TH SarabunIT๙"/>
        <family val="2"/>
      </rPr>
      <t/>
    </r>
  </si>
  <si>
    <r>
      <t xml:space="preserve">  2. กรณีรวมกันแล้ว ไม่ถึงเดือนละ </t>
    </r>
    <r>
      <rPr>
        <b/>
        <sz val="14"/>
        <color theme="1"/>
        <rFont val="TH SarabunIT๙"/>
        <family val="2"/>
      </rPr>
      <t xml:space="preserve">10,000.- </t>
    </r>
    <r>
      <rPr>
        <sz val="14"/>
        <color theme="1"/>
        <rFont val="TH SarabunIT๙"/>
        <family val="2"/>
      </rPr>
      <t xml:space="preserve">บาท ให้ได้รับเงินเพิ่มการครองชีพชั่วคราวเพิ่มขึ้นอีกจนถึงเดือนละ </t>
    </r>
    <r>
      <rPr>
        <b/>
        <sz val="14"/>
        <color theme="1"/>
        <rFont val="TH SarabunIT๙"/>
        <family val="2"/>
      </rPr>
      <t>10,000.-</t>
    </r>
    <r>
      <rPr>
        <sz val="14"/>
        <color theme="1"/>
        <rFont val="TH SarabunIT๙"/>
        <family val="2"/>
      </rPr>
      <t xml:space="preserve"> บาท</t>
    </r>
  </si>
  <si>
    <r>
      <t xml:space="preserve">  1. กรณีที่ค่าตอบแทนไม่ถึงเดือนละ </t>
    </r>
    <r>
      <rPr>
        <b/>
        <sz val="14"/>
        <color theme="1"/>
        <rFont val="TH SarabunIT๙"/>
        <family val="2"/>
      </rPr>
      <t>13,285.-</t>
    </r>
    <r>
      <rPr>
        <sz val="14"/>
        <color theme="1"/>
        <rFont val="TH SarabunIT๙"/>
        <family val="2"/>
      </rPr>
      <t xml:space="preserve"> บาท ให้ได้รับเงินเพิ่มการครองชีพชั่วคราวอีกเดือนละ </t>
    </r>
    <r>
      <rPr>
        <b/>
        <sz val="14"/>
        <color theme="1"/>
        <rFont val="TH SarabunIT๙"/>
        <family val="2"/>
      </rPr>
      <t>2,000.-</t>
    </r>
    <r>
      <rPr>
        <sz val="14"/>
        <color theme="1"/>
        <rFont val="TH SarabunIT๙"/>
        <family val="2"/>
      </rPr>
      <t xml:space="preserve"> บาท แต่เมื่อรวมกับค่าตอบแทนแล้ว</t>
    </r>
  </si>
  <si>
    <r>
      <t xml:space="preserve">      ต้องไม่เกินเดือนละ </t>
    </r>
    <r>
      <rPr>
        <b/>
        <sz val="14"/>
        <color theme="1"/>
        <rFont val="TH SarabunIT๙"/>
        <family val="2"/>
      </rPr>
      <t>13,285.-</t>
    </r>
    <r>
      <rPr>
        <sz val="14"/>
        <color theme="1"/>
        <rFont val="TH SarabunIT๙"/>
        <family val="2"/>
      </rPr>
      <t xml:space="preserve"> บาท</t>
    </r>
  </si>
  <si>
    <t xml:space="preserve"> 5 ม.ค.58</t>
  </si>
  <si>
    <t xml:space="preserve"> 27 วัน</t>
  </si>
  <si>
    <t xml:space="preserve"> 16 ธ.ค.57</t>
  </si>
  <si>
    <t>16 วัน</t>
  </si>
  <si>
    <t>ปัดเศษ</t>
  </si>
  <si>
    <t>ระดับ</t>
  </si>
  <si>
    <t>ระดับ 6</t>
  </si>
  <si>
    <t>ระดับ 7</t>
  </si>
  <si>
    <t xml:space="preserve">อัตราเงินเดือน </t>
  </si>
  <si>
    <t>ณ 1 ธ.ค.57</t>
  </si>
  <si>
    <t>ขั้น</t>
  </si>
  <si>
    <t>อัตราเงินเดือน ณ 1 เม.ย.58</t>
  </si>
  <si>
    <t>เลื่อน</t>
  </si>
  <si>
    <t>เงินเดือนปรับใหม่ 1 ขั้น ตามมติ ครม.</t>
  </si>
  <si>
    <t>6ว</t>
  </si>
  <si>
    <t>7ว</t>
  </si>
  <si>
    <t>เลื่อนระดับ</t>
  </si>
  <si>
    <t>เงินเดือนเพิ่มขึ้น</t>
  </si>
  <si>
    <t>เป็นเงิน</t>
  </si>
  <si>
    <t>วัน</t>
  </si>
  <si>
    <t>ผลต่าง 7 -6</t>
  </si>
  <si>
    <t>ตกเบิกทั้งสิ้น</t>
  </si>
  <si>
    <t>วิธีการคำนวน</t>
  </si>
  <si>
    <r>
      <t xml:space="preserve">ลำดับที่ 4. เลื่อนระดับ 7ว เมื่อวันที่ 9 ธันวาคม 2557  </t>
    </r>
    <r>
      <rPr>
        <b/>
        <sz val="14"/>
        <color theme="1"/>
        <rFont val="TH SarabunIT๙"/>
        <family val="2"/>
      </rPr>
      <t>(ตามวิธีคำนวน ด้านขวามือ)</t>
    </r>
  </si>
  <si>
    <t>แต่งตั้ง</t>
  </si>
  <si>
    <r>
      <t xml:space="preserve">  3. ลำดับที่ 4. แต่งตั้งเมื่อวันที่ 5 มกราคม 2558 และลำดับที่ 8. แต่งตั้งเมื่อวันที่ 16 ธันวาคม 2557</t>
    </r>
    <r>
      <rPr>
        <b/>
        <sz val="14"/>
        <color theme="1"/>
        <rFont val="TH SarabunIT๙"/>
        <family val="2"/>
      </rPr>
      <t xml:space="preserve"> (ตามวิธีคำนวน ด้านขวามือ)</t>
    </r>
  </si>
  <si>
    <r>
      <rPr>
        <b/>
        <sz val="14"/>
        <color theme="1"/>
        <rFont val="TH SarabunIT๙"/>
        <family val="2"/>
      </rPr>
      <t>เงินเดือนใหม่</t>
    </r>
    <r>
      <rPr>
        <sz val="14"/>
        <color theme="1"/>
        <rFont val="TH SarabunIT๙"/>
        <family val="2"/>
      </rPr>
      <t xml:space="preserve"> ณ 1 เมษายน 2558  ให้เพิ่มตาม</t>
    </r>
    <r>
      <rPr>
        <b/>
        <sz val="14"/>
        <color theme="1"/>
        <rFont val="TH SarabunIT๙"/>
        <family val="2"/>
      </rPr>
      <t>จำนวนขั้นที่ได้รับ</t>
    </r>
    <r>
      <rPr>
        <sz val="14"/>
        <color theme="1"/>
        <rFont val="TH SarabunIT๙"/>
        <family val="2"/>
      </rPr>
      <t xml:space="preserve"> โดยคำนวนจากฐานเงินเดือน ณ 1 ธันวาคม 2557 </t>
    </r>
    <r>
      <rPr>
        <b/>
        <sz val="14"/>
        <color theme="1"/>
        <rFont val="TH SarabunIT๙"/>
        <family val="2"/>
      </rPr>
      <t>(ที่ปรับใหม่ 1 ขั้นแล้ว)</t>
    </r>
  </si>
  <si>
    <t>ปรับใหม่</t>
  </si>
  <si>
    <t>รวมค่าตอบแทน</t>
  </si>
  <si>
    <t>ค่าตอบแทนและเงินเพิ่มค่าครองชีพฯ</t>
  </si>
  <si>
    <t>เงินเพิ่มค่าครองชีพฯ</t>
  </si>
  <si>
    <t>ค่าครองชีพฯ</t>
  </si>
  <si>
    <t>และค่าครองชีพฯ</t>
  </si>
  <si>
    <t>เงินเพิ่มค่าครองชีพฯ ปรับใหม่ ณ 1 ต.ค.57</t>
  </si>
  <si>
    <t>ปรับเพิ่ม 4 %</t>
  </si>
  <si>
    <t>การคำนวนค่าตอบแทนตกเบิกของพนักงานจ้าง</t>
  </si>
  <si>
    <t>ตั้งแต่วันที่ 1 ธันวาคม 2557  ถึงวันที่ 30 กันยายน 2558</t>
  </si>
  <si>
    <t>เงินเพิ่มค่าครองชีพชั่วคราว ณ วันที่ 1 ธันวาคม 2557  ได้ดำเนินการปรับให้เป็นปัจจุบันแล้ว</t>
  </si>
  <si>
    <t>ณ 1 ธ.ค.57 (ปรับใหม่)</t>
  </si>
  <si>
    <t>(10 เดือน)</t>
  </si>
  <si>
    <t>ค่าตอบแทนเพิ่มขึ้น</t>
  </si>
  <si>
    <t>เดือนละ</t>
  </si>
  <si>
    <t>ค่าครองชีพ ฯ ลดลง</t>
  </si>
  <si>
    <t>ค่าตอบแทนและค่าครองชีพชั่วคราว</t>
  </si>
  <si>
    <t>สรุป</t>
  </si>
  <si>
    <t>รวมค่าตอบแทนตกเบิกทั้งสิ้น</t>
  </si>
  <si>
    <t>การคำนวนค่าตอบแทนและเงินเพิ่มค่าครองชีพชั่วคราวตกเบิกของพนักงานจ้าง</t>
  </si>
  <si>
    <t>ตั้งแต่วันที่ 1 ตุลาคม 2557  ถึงวันที่ 30 กันยายน 2558</t>
  </si>
  <si>
    <t>ค่าตอบแทนและค่าครองชีพ (เดิม)</t>
  </si>
  <si>
    <t>ค่าตอบแทนและค่าครองชีพ (ใหม่)</t>
  </si>
  <si>
    <t>ณ วันที่ 1 ต.ค.57</t>
  </si>
  <si>
    <t>ค่าครองชีพ</t>
  </si>
  <si>
    <t>2 เดือน</t>
  </si>
  <si>
    <t>ค่าครองชีพ ตกเบิก</t>
  </si>
  <si>
    <t>ปรับเพิ่ม 4%</t>
  </si>
  <si>
    <t>10 เดือน</t>
  </si>
  <si>
    <t>ค่าตอบแทน ตกเบิก</t>
  </si>
  <si>
    <t>ทั้งสิ้น</t>
  </si>
  <si>
    <t>รวมเงิน</t>
  </si>
  <si>
    <t>หมายเหตุ 2</t>
  </si>
  <si>
    <t>หมายเหตุ 1</t>
  </si>
  <si>
    <t>ช่อง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</si>
  <si>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</si>
  <si>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</si>
  <si>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</si>
  <si>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</si>
  <si>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</si>
  <si>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</si>
  <si>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</si>
  <si>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</si>
  <si>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</si>
  <si>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</si>
  <si>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</si>
  <si>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</si>
  <si>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</si>
  <si>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</si>
  <si>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</si>
  <si>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</si>
  <si>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</si>
  <si>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</si>
  <si>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</si>
  <si>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1. ช่อง  g  =  ช่อง  e  -  ช่อง  b</t>
  </si>
  <si>
    <t>3. ช่อง  k  =  ช่อง  a  +  ช่อง  j</t>
  </si>
  <si>
    <t>2. ช่อง  i  =  ช่อง  a  *  4/100</t>
  </si>
  <si>
    <t>4. ช่อง  n  =  ช่อง  j</t>
  </si>
  <si>
    <t>5. ช่อง  p  =  ช่อง  l  -  ช่อง  b</t>
  </si>
  <si>
    <t>6. ช่อง  r  =  ช่อง  q  +  ช่อง  h</t>
  </si>
  <si>
    <t>7. ช่อง  s  =  ช่อง  o  +  ช่อง  r</t>
  </si>
  <si>
    <t>ช่องสีเหลืองไม่ต้องใส่ตัวเลข</t>
  </si>
  <si>
    <t>1 ต.ค.57 - 30 พ.ย.57</t>
  </si>
  <si>
    <t>1 ธ.ค.57 - 30 ก.ย.58</t>
  </si>
  <si>
    <t>9 เดือน</t>
  </si>
  <si>
    <t>แต่งตั้งเมื่อ 5 มกราคม 2558</t>
  </si>
  <si>
    <t>แต่งตั้งเมื่อ 16 ธันวาคม 2557</t>
  </si>
  <si>
    <t>8 เดือน</t>
  </si>
  <si>
    <t>ประเภท</t>
  </si>
  <si>
    <t>ตั้งแต่วันที่ 1 ธันวาคม 2557  ถึงวันที่ 31 สิงหาคม 2558</t>
  </si>
  <si>
    <r>
      <t xml:space="preserve">ระยะเวลาที่คำนวน คือ ตั้งแต่วันที่ </t>
    </r>
    <r>
      <rPr>
        <b/>
        <sz val="14"/>
        <color theme="1"/>
        <rFont val="TH SarabunIT๙"/>
        <family val="2"/>
      </rPr>
      <t>1 ธันวาคม 2557 - 31 มีนาคม 2558</t>
    </r>
    <r>
      <rPr>
        <sz val="14"/>
        <color theme="1"/>
        <rFont val="TH SarabunIT๙"/>
        <family val="2"/>
      </rPr>
      <t xml:space="preserve"> (จำนวน </t>
    </r>
    <r>
      <rPr>
        <b/>
        <sz val="14"/>
        <color theme="1"/>
        <rFont val="TH SarabunIT๙"/>
        <family val="2"/>
      </rPr>
      <t>4</t>
    </r>
    <r>
      <rPr>
        <sz val="14"/>
        <color theme="1"/>
        <rFont val="TH SarabunIT๙"/>
        <family val="2"/>
      </rPr>
      <t xml:space="preserve"> เดือน) และตั้งแต่ </t>
    </r>
    <r>
      <rPr>
        <b/>
        <sz val="14"/>
        <color theme="1"/>
        <rFont val="TH SarabunIT๙"/>
        <family val="2"/>
      </rPr>
      <t>1 เมษายน 2558 - 31 สิงหาคม 2558</t>
    </r>
    <r>
      <rPr>
        <sz val="14"/>
        <color theme="1"/>
        <rFont val="TH SarabunIT๙"/>
        <family val="2"/>
      </rPr>
      <t xml:space="preserve"> (จำนวน </t>
    </r>
    <r>
      <rPr>
        <b/>
        <sz val="14"/>
        <color theme="1"/>
        <rFont val="TH SarabunIT๙"/>
        <family val="2"/>
      </rPr>
      <t>5</t>
    </r>
    <r>
      <rPr>
        <sz val="14"/>
        <color theme="1"/>
        <rFont val="TH SarabunIT๙"/>
        <family val="2"/>
      </rPr>
      <t xml:space="preserve"> เดือน)</t>
    </r>
  </si>
  <si>
    <t>คำนวนให้โดยอัตโนมัติ</t>
  </si>
  <si>
    <t>8/27</t>
  </si>
  <si>
    <t>9/16</t>
  </si>
  <si>
    <t>การคำนวนเงินเพิ่มการครองชีพชั่วคราวตกเบิกของพนักงานจ้าง (กรณีคำนวนแยกจากค่าตอบแทน)</t>
  </si>
  <si>
    <t>(ยกมา)</t>
  </si>
  <si>
    <t>และค่าครองชีพ</t>
  </si>
  <si>
    <t xml:space="preserve"> ซึ่งเท่ากับแบบฟอร์มที่ทำรวมกัน</t>
  </si>
  <si>
    <t>**** ช่องที่ใส่สี  คำนวนมาให้แล้ว  *****</t>
  </si>
  <si>
    <r>
      <rPr>
        <b/>
        <sz val="14"/>
        <color theme="1"/>
        <rFont val="TH SarabunIT๙"/>
        <family val="2"/>
      </rPr>
      <t xml:space="preserve"> ช่องสีเหลือง</t>
    </r>
    <r>
      <rPr>
        <sz val="14"/>
        <color theme="1"/>
        <rFont val="TH SarabunIT๙"/>
        <family val="2"/>
      </rPr>
      <t xml:space="preserve"> คำนวนมาให้แล้วโดยอัตโนมัติ แต่ต้องระวังในในตำแหน่ง ผู้ช่วยเจ้าหน้าที่ธุรการ , ผู้ช่วยช่างโยธา , ผู้ช่วยช่างไฟฟ้า </t>
    </r>
  </si>
  <si>
    <t>เพราะค่าตอบแทนรวมค่าครองชีพ อาจเกิน 13,285 บาท ได้</t>
  </si>
  <si>
    <t>8. ช่อง  d  =  ช่อง  a</t>
  </si>
  <si>
    <r>
      <rPr>
        <b/>
        <sz val="14"/>
        <color theme="1"/>
        <rFont val="TH SarabunIT๙"/>
        <family val="2"/>
      </rPr>
      <t xml:space="preserve"> ช่องสีเหลือง</t>
    </r>
    <r>
      <rPr>
        <sz val="14"/>
        <color theme="1"/>
        <rFont val="TH SarabunIT๙"/>
        <family val="2"/>
      </rPr>
      <t xml:space="preserve">  คำนวนมาให้แล้วอัตโนมัติ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</si>
</sst>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"/>
    <numFmt numFmtId="188" formatCode="0.0"/>
  </numFmts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0"/>
      <name val="Arial"/>
      <family val="2"/>
    </font>
    <font>
      <sz val="14"/>
      <color indexed="8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3"/>
      <color indexed="8"/>
      <name val="TH SarabunIT๙"/>
      <family val="2"/>
    </font>
    <font>
      <sz val="10"/>
      <color theme="1"/>
      <name val="TH SarabunIT๙"/>
      <family val="2"/>
    </font>
    <font>
      <sz val="11"/>
      <color theme="1"/>
      <name val="TH SarabunIT๙"/>
      <family val="2"/>
    </font>
    <font>
      <b/>
      <sz val="14"/>
      <color indexed="8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56">
    <xf numFmtId="0" fontId="0" fillId="0" borderId="0" xfId="0"/>
    <xf numFmtId="0" fontId="0" fillId="0" borderId="0" xfId="0"/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5" fillId="0" borderId="1" xfId="1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3" borderId="1" xfId="1" applyNumberFormat="1" applyFont="1" applyFill="1" applyBorder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/>
    <xf numFmtId="187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2" fillId="0" borderId="12" xfId="0" applyFont="1" applyBorder="1" applyAlignment="1">
      <alignment horizontal="center"/>
    </xf>
    <xf numFmtId="0" fontId="6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88" fontId="11" fillId="0" borderId="1" xfId="1" applyNumberFormat="1" applyFont="1" applyFill="1" applyBorder="1" applyAlignment="1">
      <alignment horizontal="center"/>
    </xf>
    <xf numFmtId="188" fontId="11" fillId="3" borderId="1" xfId="1" applyNumberFormat="1" applyFont="1" applyFill="1" applyBorder="1" applyAlignment="1">
      <alignment horizontal="center"/>
    </xf>
    <xf numFmtId="0" fontId="12" fillId="0" borderId="1" xfId="0" applyFont="1" applyBorder="1"/>
    <xf numFmtId="0" fontId="7" fillId="0" borderId="13" xfId="0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5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6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/>
    <xf numFmtId="3" fontId="5" fillId="3" borderId="6" xfId="1" applyNumberFormat="1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6" fillId="2" borderId="6" xfId="0" applyNumberFormat="1" applyFont="1" applyFill="1" applyBorder="1" applyAlignment="1">
      <alignment horizontal="center"/>
    </xf>
    <xf numFmtId="0" fontId="2" fillId="0" borderId="15" xfId="0" applyFont="1" applyBorder="1" applyAlignment="1"/>
    <xf numFmtId="0" fontId="7" fillId="0" borderId="1" xfId="0" applyFont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2" fillId="0" borderId="6" xfId="0" applyFont="1" applyFill="1" applyBorder="1" applyAlignment="1">
      <alignment horizontal="center"/>
    </xf>
    <xf numFmtId="0" fontId="8" fillId="0" borderId="0" xfId="0" applyFont="1"/>
    <xf numFmtId="0" fontId="2" fillId="2" borderId="1" xfId="0" applyFont="1" applyFill="1" applyBorder="1" applyAlignment="1">
      <alignment horizontal="center"/>
    </xf>
    <xf numFmtId="3" fontId="5" fillId="8" borderId="1" xfId="1" applyNumberFormat="1" applyFont="1" applyFill="1" applyBorder="1" applyAlignment="1">
      <alignment horizontal="center"/>
    </xf>
    <xf numFmtId="3" fontId="6" fillId="8" borderId="1" xfId="0" applyNumberFormat="1" applyFont="1" applyFill="1" applyBorder="1" applyAlignment="1">
      <alignment horizontal="center"/>
    </xf>
    <xf numFmtId="3" fontId="2" fillId="8" borderId="1" xfId="0" applyNumberFormat="1" applyFont="1" applyFill="1" applyBorder="1" applyAlignment="1">
      <alignment horizontal="center"/>
    </xf>
    <xf numFmtId="4" fontId="2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3" fontId="5" fillId="2" borderId="6" xfId="1" applyNumberFormat="1" applyFont="1" applyFill="1" applyBorder="1" applyAlignment="1">
      <alignment horizontal="center"/>
    </xf>
    <xf numFmtId="0" fontId="2" fillId="2" borderId="2" xfId="0" applyFont="1" applyFill="1" applyBorder="1"/>
    <xf numFmtId="16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5" fillId="3" borderId="2" xfId="1" applyNumberFormat="1" applyFont="1" applyFill="1" applyBorder="1" applyAlignment="1">
      <alignment horizontal="center"/>
    </xf>
    <xf numFmtId="3" fontId="5" fillId="3" borderId="3" xfId="1" applyNumberFormat="1" applyFont="1" applyFill="1" applyBorder="1" applyAlignment="1">
      <alignment horizontal="center"/>
    </xf>
    <xf numFmtId="3" fontId="5" fillId="3" borderId="4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87" fontId="2" fillId="8" borderId="1" xfId="0" applyNumberFormat="1" applyFont="1" applyFill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14" fillId="0" borderId="2" xfId="1" applyNumberFormat="1" applyFont="1" applyFill="1" applyBorder="1" applyAlignment="1">
      <alignment horizontal="center"/>
    </xf>
    <xf numFmtId="3" fontId="14" fillId="0" borderId="3" xfId="1" applyNumberFormat="1" applyFont="1" applyFill="1" applyBorder="1" applyAlignment="1">
      <alignment horizontal="center"/>
    </xf>
    <xf numFmtId="3" fontId="14" fillId="0" borderId="4" xfId="1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8" fontId="11" fillId="2" borderId="1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/>
    <xf numFmtId="0" fontId="2" fillId="2" borderId="1" xfId="0" applyFont="1" applyFill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0"/>
  <sheetViews>
    <sheetView topLeftCell="A13" workbookViewId="0">
      <selection activeCell="O29" sqref="O29"/>
    </sheetView>
  </sheetViews>
  <sheetFormatPr defaultRowHeight="14.25" x14ac:dyDescent="0.2"/>
  <cols>
    <col min="1" max="1" width="3.75" customWidth="1"/>
    <col min="2" max="2" width="15.25" customWidth="1"/>
    <col min="3" max="3" width="14.875" customWidth="1"/>
    <col min="4" max="4" width="3.5" customWidth="1"/>
    <col min="5" max="5" width="4.125" customWidth="1"/>
    <col min="6" max="6" width="7" style="1" customWidth="1"/>
    <col min="7" max="7" width="4.125" style="1" customWidth="1"/>
    <col min="8" max="8" width="7.25" customWidth="1"/>
    <col min="9" max="9" width="6" customWidth="1"/>
    <col min="10" max="10" width="4.375" customWidth="1"/>
    <col min="11" max="11" width="5.875" customWidth="1"/>
    <col min="12" max="12" width="3.5" style="1" customWidth="1"/>
    <col min="13" max="13" width="4.125" style="1" customWidth="1"/>
    <col min="14" max="14" width="7" customWidth="1"/>
    <col min="15" max="15" width="4" customWidth="1"/>
    <col min="16" max="16" width="4.125" style="1" customWidth="1"/>
    <col min="17" max="17" width="6.875" customWidth="1"/>
    <col min="18" max="18" width="5.875" customWidth="1"/>
    <col min="19" max="19" width="4.375" customWidth="1"/>
    <col min="20" max="20" width="6" customWidth="1"/>
    <col min="21" max="21" width="7.25" customWidth="1"/>
    <col min="22" max="22" width="0.625" customWidth="1"/>
    <col min="24" max="24" width="10.75" customWidth="1"/>
    <col min="25" max="25" width="3.875" customWidth="1"/>
    <col min="27" max="27" width="5.875" customWidth="1"/>
    <col min="28" max="28" width="7.5" customWidth="1"/>
    <col min="29" max="29" width="7.375" customWidth="1"/>
    <col min="30" max="30" width="10" customWidth="1"/>
    <col min="31" max="31" width="4.75" customWidth="1"/>
    <col min="32" max="32" width="7.125" customWidth="1"/>
    <col min="33" max="33" width="5.75" style="1" customWidth="1"/>
    <col min="34" max="34" width="5" customWidth="1"/>
    <col min="35" max="35" width="7.25" customWidth="1"/>
  </cols>
  <sheetData>
    <row r="1" spans="1:36" ht="20.25" x14ac:dyDescent="0.3">
      <c r="A1" s="107" t="s">
        <v>28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4"/>
      <c r="AG1" s="34"/>
      <c r="AH1" s="34"/>
      <c r="AI1" s="34"/>
    </row>
    <row r="2" spans="1:36" ht="20.25" x14ac:dyDescent="0.3">
      <c r="A2" s="107" t="s">
        <v>134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4"/>
      <c r="AG2" s="34"/>
      <c r="AH2" s="34"/>
      <c r="AI2" s="34"/>
    </row>
    <row r="3" spans="1:36" ht="20.25" x14ac:dyDescent="0.3">
      <c r="A3" s="107" t="s">
        <v>31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4"/>
      <c r="AG3" s="34"/>
      <c r="AH3" s="34"/>
      <c r="AI3" s="34"/>
    </row>
    <row r="4" spans="1:36" ht="12" customHeight="1" x14ac:dyDescent="0.3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4"/>
      <c r="AG4" s="34"/>
      <c r="AH4" s="34"/>
      <c r="AI4" s="34"/>
    </row>
    <row r="5" spans="1:36" ht="18.75" x14ac:dyDescent="0.3">
      <c r="A5" s="114" t="s">
        <v>0</v>
      </c>
      <c r="B5" s="114" t="s">
        <v>1</v>
      </c>
      <c r="C5" s="114" t="s">
        <v>21</v>
      </c>
      <c r="D5" s="115" t="s">
        <v>46</v>
      </c>
      <c r="E5" s="109"/>
      <c r="F5" s="116"/>
      <c r="G5" s="108" t="s">
        <v>51</v>
      </c>
      <c r="H5" s="109"/>
      <c r="I5" s="110"/>
      <c r="J5" s="110"/>
      <c r="K5" s="111"/>
      <c r="L5" s="108" t="s">
        <v>49</v>
      </c>
      <c r="M5" s="110"/>
      <c r="N5" s="110"/>
      <c r="O5" s="110"/>
      <c r="P5" s="110"/>
      <c r="Q5" s="110"/>
      <c r="R5" s="110"/>
      <c r="S5" s="110"/>
      <c r="T5" s="111"/>
      <c r="U5" s="51" t="s">
        <v>19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8.75" x14ac:dyDescent="0.3">
      <c r="A6" s="114"/>
      <c r="B6" s="114"/>
      <c r="C6" s="114"/>
      <c r="D6" s="117" t="s">
        <v>47</v>
      </c>
      <c r="E6" s="118"/>
      <c r="F6" s="119"/>
      <c r="G6" s="54" t="s">
        <v>48</v>
      </c>
      <c r="H6" s="7" t="s">
        <v>13</v>
      </c>
      <c r="I6" s="48" t="s">
        <v>13</v>
      </c>
      <c r="J6" s="47" t="s">
        <v>15</v>
      </c>
      <c r="K6" s="50" t="s">
        <v>13</v>
      </c>
      <c r="L6" s="112" t="s">
        <v>43</v>
      </c>
      <c r="M6" s="31" t="s">
        <v>48</v>
      </c>
      <c r="N6" s="32" t="s">
        <v>13</v>
      </c>
      <c r="O6" s="8" t="s">
        <v>50</v>
      </c>
      <c r="P6" s="8" t="s">
        <v>48</v>
      </c>
      <c r="Q6" s="57" t="s">
        <v>13</v>
      </c>
      <c r="R6" s="50" t="s">
        <v>13</v>
      </c>
      <c r="S6" s="47" t="s">
        <v>15</v>
      </c>
      <c r="T6" s="50" t="s">
        <v>13</v>
      </c>
      <c r="U6" s="52" t="s">
        <v>13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8.75" x14ac:dyDescent="0.3">
      <c r="A7" s="114"/>
      <c r="B7" s="114"/>
      <c r="C7" s="114"/>
      <c r="D7" s="61" t="s">
        <v>43</v>
      </c>
      <c r="E7" s="9" t="s">
        <v>48</v>
      </c>
      <c r="F7" s="28" t="s">
        <v>13</v>
      </c>
      <c r="G7" s="55" t="s">
        <v>23</v>
      </c>
      <c r="H7" s="9" t="s">
        <v>23</v>
      </c>
      <c r="I7" s="49" t="s">
        <v>14</v>
      </c>
      <c r="J7" s="39" t="s">
        <v>16</v>
      </c>
      <c r="K7" s="49" t="s">
        <v>20</v>
      </c>
      <c r="L7" s="113"/>
      <c r="M7" s="33" t="s">
        <v>24</v>
      </c>
      <c r="N7" s="33" t="s">
        <v>24</v>
      </c>
      <c r="O7" s="9" t="s">
        <v>48</v>
      </c>
      <c r="P7" s="9" t="s">
        <v>23</v>
      </c>
      <c r="Q7" s="58" t="s">
        <v>23</v>
      </c>
      <c r="R7" s="49" t="s">
        <v>14</v>
      </c>
      <c r="S7" s="39" t="s">
        <v>16</v>
      </c>
      <c r="T7" s="49" t="s">
        <v>20</v>
      </c>
      <c r="U7" s="53" t="s">
        <v>20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18.75" x14ac:dyDescent="0.3">
      <c r="A8" s="2">
        <v>1</v>
      </c>
      <c r="B8" s="3"/>
      <c r="C8" s="6"/>
      <c r="D8" s="30">
        <v>7</v>
      </c>
      <c r="E8" s="36">
        <v>16</v>
      </c>
      <c r="F8" s="14">
        <v>30790</v>
      </c>
      <c r="G8" s="36">
        <v>17</v>
      </c>
      <c r="H8" s="46">
        <v>31880</v>
      </c>
      <c r="I8" s="40">
        <f t="shared" ref="I8:I21" si="0">SUM(H8-F8)</f>
        <v>1090</v>
      </c>
      <c r="J8" s="15">
        <v>4</v>
      </c>
      <c r="K8" s="43">
        <f>SUM(I8*J8)</f>
        <v>4360</v>
      </c>
      <c r="L8" s="30">
        <v>7</v>
      </c>
      <c r="M8" s="36">
        <v>16.5</v>
      </c>
      <c r="N8" s="16">
        <v>31340</v>
      </c>
      <c r="O8" s="17">
        <v>0.5</v>
      </c>
      <c r="P8" s="139">
        <f>SUM(G8+O8)</f>
        <v>17.5</v>
      </c>
      <c r="Q8" s="41">
        <v>32450</v>
      </c>
      <c r="R8" s="40">
        <f>SUM(Q8-N8)</f>
        <v>1110</v>
      </c>
      <c r="S8" s="15">
        <v>5</v>
      </c>
      <c r="T8" s="42">
        <f>SUM(R8*S8)</f>
        <v>5550</v>
      </c>
      <c r="U8" s="44">
        <f t="shared" ref="U8:U21" si="1">SUM(K8+T8)</f>
        <v>9910</v>
      </c>
      <c r="V8" s="4"/>
      <c r="W8" s="100" t="s">
        <v>60</v>
      </c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</row>
    <row r="9" spans="1:36" ht="18.75" x14ac:dyDescent="0.3">
      <c r="A9" s="2">
        <v>2</v>
      </c>
      <c r="B9" s="3"/>
      <c r="C9" s="6"/>
      <c r="D9" s="30">
        <v>7</v>
      </c>
      <c r="E9" s="36">
        <v>13</v>
      </c>
      <c r="F9" s="14">
        <v>27480</v>
      </c>
      <c r="G9" s="36">
        <v>14</v>
      </c>
      <c r="H9" s="18">
        <v>28560</v>
      </c>
      <c r="I9" s="40">
        <f t="shared" si="0"/>
        <v>1080</v>
      </c>
      <c r="J9" s="15">
        <v>4</v>
      </c>
      <c r="K9" s="43">
        <f>SUM(I9*J9)</f>
        <v>4320</v>
      </c>
      <c r="L9" s="30">
        <v>7</v>
      </c>
      <c r="M9" s="36">
        <v>13.5</v>
      </c>
      <c r="N9" s="16">
        <v>28030</v>
      </c>
      <c r="O9" s="17">
        <v>0.5</v>
      </c>
      <c r="P9" s="139">
        <f>SUM(G9+O9)</f>
        <v>14.5</v>
      </c>
      <c r="Q9" s="41">
        <v>29110</v>
      </c>
      <c r="R9" s="40">
        <f>SUM(Q9-N9)</f>
        <v>1080</v>
      </c>
      <c r="S9" s="15">
        <v>5</v>
      </c>
      <c r="T9" s="42">
        <f>SUM(R9*S9)</f>
        <v>5400</v>
      </c>
      <c r="U9" s="44">
        <f t="shared" si="1"/>
        <v>9720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8.75" x14ac:dyDescent="0.3">
      <c r="A10" s="2">
        <v>3</v>
      </c>
      <c r="B10" s="3"/>
      <c r="C10" s="6"/>
      <c r="D10" s="30">
        <v>6</v>
      </c>
      <c r="E10" s="36">
        <v>9.5</v>
      </c>
      <c r="F10" s="14">
        <v>19580</v>
      </c>
      <c r="G10" s="36">
        <v>10.5</v>
      </c>
      <c r="H10" s="18">
        <v>20360</v>
      </c>
      <c r="I10" s="40">
        <f t="shared" si="0"/>
        <v>780</v>
      </c>
      <c r="J10" s="15">
        <v>4</v>
      </c>
      <c r="K10" s="43">
        <f>SUM(I10*J10)</f>
        <v>3120</v>
      </c>
      <c r="L10" s="30">
        <v>6</v>
      </c>
      <c r="M10" s="36">
        <v>10.5</v>
      </c>
      <c r="N10" s="16">
        <v>20360</v>
      </c>
      <c r="O10" s="17">
        <v>1</v>
      </c>
      <c r="P10" s="139">
        <f>SUM(G10+O10)</f>
        <v>11.5</v>
      </c>
      <c r="Q10" s="41">
        <v>21190</v>
      </c>
      <c r="R10" s="40">
        <f>SUM(Q10-N10)</f>
        <v>830</v>
      </c>
      <c r="S10" s="15">
        <v>5</v>
      </c>
      <c r="T10" s="42">
        <f>SUM(R10*S10)</f>
        <v>4150</v>
      </c>
      <c r="U10" s="44">
        <f t="shared" si="1"/>
        <v>7270</v>
      </c>
      <c r="V10" s="4"/>
      <c r="W10" s="5" t="s">
        <v>54</v>
      </c>
      <c r="X10" s="5" t="s">
        <v>55</v>
      </c>
      <c r="Y10" s="5" t="s">
        <v>57</v>
      </c>
      <c r="Z10" s="5" t="s">
        <v>56</v>
      </c>
      <c r="AA10" s="5" t="s">
        <v>42</v>
      </c>
      <c r="AB10" s="5" t="s">
        <v>44</v>
      </c>
      <c r="AC10" s="5" t="s">
        <v>45</v>
      </c>
      <c r="AD10" s="5" t="s">
        <v>58</v>
      </c>
      <c r="AE10" s="5" t="s">
        <v>57</v>
      </c>
      <c r="AF10" s="5" t="s">
        <v>56</v>
      </c>
      <c r="AG10" s="5" t="s">
        <v>42</v>
      </c>
      <c r="AH10" s="5" t="s">
        <v>16</v>
      </c>
      <c r="AI10" s="5" t="s">
        <v>56</v>
      </c>
      <c r="AJ10" s="5" t="s">
        <v>59</v>
      </c>
    </row>
    <row r="11" spans="1:36" ht="18.75" x14ac:dyDescent="0.3">
      <c r="A11" s="2">
        <v>4</v>
      </c>
      <c r="B11" s="3"/>
      <c r="C11" s="38"/>
      <c r="D11" s="30" t="s">
        <v>52</v>
      </c>
      <c r="E11" s="37">
        <v>10.5</v>
      </c>
      <c r="F11" s="16">
        <v>20360</v>
      </c>
      <c r="G11" s="37">
        <v>11.5</v>
      </c>
      <c r="H11" s="18">
        <v>21190</v>
      </c>
      <c r="I11" s="40">
        <f t="shared" si="0"/>
        <v>830</v>
      </c>
      <c r="J11" s="15"/>
      <c r="K11" s="45">
        <v>3881</v>
      </c>
      <c r="L11" s="30" t="s">
        <v>53</v>
      </c>
      <c r="M11" s="37">
        <v>11</v>
      </c>
      <c r="N11" s="16">
        <v>21710</v>
      </c>
      <c r="O11" s="17">
        <v>0.5</v>
      </c>
      <c r="P11" s="139">
        <f>SUM(G11+O11)</f>
        <v>12</v>
      </c>
      <c r="Q11" s="41">
        <v>22620</v>
      </c>
      <c r="R11" s="40">
        <f>SUM(Q11-N11)</f>
        <v>910</v>
      </c>
      <c r="S11" s="15">
        <v>5</v>
      </c>
      <c r="T11" s="42">
        <f>SUM(R11*S11)</f>
        <v>4550</v>
      </c>
      <c r="U11" s="44">
        <f t="shared" si="1"/>
        <v>8431</v>
      </c>
      <c r="V11" s="4"/>
      <c r="W11" s="56" t="s">
        <v>17</v>
      </c>
      <c r="X11" s="13">
        <v>830</v>
      </c>
      <c r="Y11" s="13">
        <v>8</v>
      </c>
      <c r="Z11" s="5">
        <f>SUM(X11*Y11/31)</f>
        <v>214.19354838709677</v>
      </c>
      <c r="AA11" s="19">
        <v>214</v>
      </c>
      <c r="AB11" s="13">
        <f>SUM(H11)</f>
        <v>21190</v>
      </c>
      <c r="AC11" s="13">
        <v>22170</v>
      </c>
      <c r="AD11" s="13">
        <f>SUM(AC11-AB11)</f>
        <v>980</v>
      </c>
      <c r="AE11" s="5">
        <v>23</v>
      </c>
      <c r="AF11" s="5">
        <f>SUM(AD11*AE11/31)</f>
        <v>727.09677419354841</v>
      </c>
      <c r="AG11" s="19">
        <v>727</v>
      </c>
      <c r="AH11" s="5">
        <v>3</v>
      </c>
      <c r="AI11" s="23">
        <f>SUM(AD11*AH11)</f>
        <v>2940</v>
      </c>
      <c r="AJ11" s="23">
        <f>SUM(AA11+AG11+AI11)</f>
        <v>3881</v>
      </c>
    </row>
    <row r="12" spans="1:36" ht="18.75" x14ac:dyDescent="0.3">
      <c r="A12" s="2">
        <v>5</v>
      </c>
      <c r="B12" s="3"/>
      <c r="C12" s="6"/>
      <c r="D12" s="30" t="s">
        <v>52</v>
      </c>
      <c r="E12" s="36">
        <v>9.5</v>
      </c>
      <c r="F12" s="14">
        <v>19580</v>
      </c>
      <c r="G12" s="36">
        <v>10.5</v>
      </c>
      <c r="H12" s="18">
        <v>20360</v>
      </c>
      <c r="I12" s="40">
        <f t="shared" si="0"/>
        <v>780</v>
      </c>
      <c r="J12" s="15">
        <v>4</v>
      </c>
      <c r="K12" s="43">
        <f>SUM(I12*J12)</f>
        <v>3120</v>
      </c>
      <c r="L12" s="30" t="s">
        <v>52</v>
      </c>
      <c r="M12" s="36">
        <v>10</v>
      </c>
      <c r="N12" s="16">
        <v>19970</v>
      </c>
      <c r="O12" s="17">
        <v>0.5</v>
      </c>
      <c r="P12" s="139">
        <f>SUM(G12+O12)</f>
        <v>11</v>
      </c>
      <c r="Q12" s="41">
        <v>20780</v>
      </c>
      <c r="R12" s="40">
        <f>SUM(Q12-N12)</f>
        <v>810</v>
      </c>
      <c r="S12" s="15">
        <v>5</v>
      </c>
      <c r="T12" s="42">
        <f>SUM(R12*S12)</f>
        <v>4050</v>
      </c>
      <c r="U12" s="44">
        <f t="shared" si="1"/>
        <v>7170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18.75" x14ac:dyDescent="0.3">
      <c r="A13" s="2">
        <v>6</v>
      </c>
      <c r="B13" s="3"/>
      <c r="C13" s="6"/>
      <c r="D13" s="30">
        <v>5</v>
      </c>
      <c r="E13" s="36">
        <v>15</v>
      </c>
      <c r="F13" s="14">
        <v>19660</v>
      </c>
      <c r="G13" s="36">
        <v>16</v>
      </c>
      <c r="H13" s="18">
        <v>20400</v>
      </c>
      <c r="I13" s="40">
        <f t="shared" si="0"/>
        <v>740</v>
      </c>
      <c r="J13" s="21" t="s">
        <v>25</v>
      </c>
      <c r="K13" s="45">
        <v>835</v>
      </c>
      <c r="L13" s="30"/>
      <c r="M13" s="36"/>
      <c r="N13" s="102" t="s">
        <v>26</v>
      </c>
      <c r="O13" s="103"/>
      <c r="P13" s="103"/>
      <c r="Q13" s="103"/>
      <c r="R13" s="103"/>
      <c r="S13" s="103"/>
      <c r="T13" s="104"/>
      <c r="U13" s="44">
        <f t="shared" si="1"/>
        <v>835</v>
      </c>
      <c r="V13" s="4"/>
      <c r="W13" s="56" t="s">
        <v>38</v>
      </c>
      <c r="X13" s="5">
        <v>740</v>
      </c>
      <c r="Y13" s="5">
        <v>4</v>
      </c>
      <c r="Z13" s="5">
        <f>SUM(X13*Y13/31)</f>
        <v>95.483870967741936</v>
      </c>
      <c r="AA13" s="19">
        <v>95</v>
      </c>
      <c r="AB13" s="5"/>
      <c r="AC13" s="5"/>
      <c r="AD13" s="5"/>
      <c r="AE13" s="5"/>
      <c r="AF13" s="5"/>
      <c r="AG13" s="5"/>
      <c r="AH13" s="5">
        <v>1</v>
      </c>
      <c r="AI13" s="19">
        <f>SUM(X13*AH13)</f>
        <v>740</v>
      </c>
      <c r="AJ13" s="19">
        <f>SUM(AA13+AI13)</f>
        <v>835</v>
      </c>
    </row>
    <row r="14" spans="1:36" ht="18.75" x14ac:dyDescent="0.3">
      <c r="A14" s="2">
        <v>7</v>
      </c>
      <c r="B14" s="3"/>
      <c r="C14" s="6"/>
      <c r="D14" s="30">
        <v>5</v>
      </c>
      <c r="E14" s="36">
        <v>11</v>
      </c>
      <c r="F14" s="14">
        <v>16880</v>
      </c>
      <c r="G14" s="36">
        <v>12</v>
      </c>
      <c r="H14" s="18">
        <v>17550</v>
      </c>
      <c r="I14" s="40">
        <f t="shared" si="0"/>
        <v>670</v>
      </c>
      <c r="J14" s="15">
        <v>4</v>
      </c>
      <c r="K14" s="43">
        <f t="shared" ref="K14:K21" si="2">SUM(I14*J14)</f>
        <v>2680</v>
      </c>
      <c r="L14" s="30">
        <v>5</v>
      </c>
      <c r="M14" s="36">
        <v>11.5</v>
      </c>
      <c r="N14" s="16">
        <v>17200</v>
      </c>
      <c r="O14" s="17">
        <v>0.5</v>
      </c>
      <c r="P14" s="139">
        <f>SUM(G14+O14)</f>
        <v>12.5</v>
      </c>
      <c r="Q14" s="41">
        <v>17890</v>
      </c>
      <c r="R14" s="40">
        <f t="shared" ref="R14:R21" si="3">SUM(Q14-N14)</f>
        <v>690</v>
      </c>
      <c r="S14" s="15">
        <v>5</v>
      </c>
      <c r="T14" s="42">
        <f t="shared" ref="T14:T21" si="4">SUM(R14*S14)</f>
        <v>3450</v>
      </c>
      <c r="U14" s="44">
        <f t="shared" si="1"/>
        <v>6130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18.75" x14ac:dyDescent="0.3">
      <c r="A15" s="2">
        <v>8</v>
      </c>
      <c r="B15" s="3"/>
      <c r="C15" s="6"/>
      <c r="D15" s="30" t="s">
        <v>52</v>
      </c>
      <c r="E15" s="36">
        <v>10</v>
      </c>
      <c r="F15" s="14">
        <v>19970</v>
      </c>
      <c r="G15" s="36">
        <v>11</v>
      </c>
      <c r="H15" s="18">
        <v>20780</v>
      </c>
      <c r="I15" s="40">
        <f t="shared" si="0"/>
        <v>810</v>
      </c>
      <c r="J15" s="15">
        <v>4</v>
      </c>
      <c r="K15" s="43">
        <f t="shared" si="2"/>
        <v>3240</v>
      </c>
      <c r="L15" s="30" t="s">
        <v>52</v>
      </c>
      <c r="M15" s="36">
        <v>10.5</v>
      </c>
      <c r="N15" s="16">
        <v>20360</v>
      </c>
      <c r="O15" s="17">
        <v>0.5</v>
      </c>
      <c r="P15" s="139">
        <f>SUM(G15+O15)</f>
        <v>11.5</v>
      </c>
      <c r="Q15" s="41">
        <v>21190</v>
      </c>
      <c r="R15" s="40">
        <f t="shared" si="3"/>
        <v>830</v>
      </c>
      <c r="S15" s="15">
        <v>5</v>
      </c>
      <c r="T15" s="42">
        <f t="shared" si="4"/>
        <v>4150</v>
      </c>
      <c r="U15" s="44">
        <f t="shared" si="1"/>
        <v>7390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18.75" x14ac:dyDescent="0.3">
      <c r="A16" s="2">
        <v>9</v>
      </c>
      <c r="B16" s="3"/>
      <c r="C16" s="38"/>
      <c r="D16" s="30">
        <v>6</v>
      </c>
      <c r="E16" s="36">
        <v>14</v>
      </c>
      <c r="F16" s="14">
        <v>23370</v>
      </c>
      <c r="G16" s="36">
        <v>15</v>
      </c>
      <c r="H16" s="18">
        <v>24270</v>
      </c>
      <c r="I16" s="40">
        <f t="shared" si="0"/>
        <v>900</v>
      </c>
      <c r="J16" s="15">
        <v>4</v>
      </c>
      <c r="K16" s="43">
        <f t="shared" si="2"/>
        <v>3600</v>
      </c>
      <c r="L16" s="30">
        <v>6</v>
      </c>
      <c r="M16" s="36">
        <v>14.5</v>
      </c>
      <c r="N16" s="16">
        <v>23820</v>
      </c>
      <c r="O16" s="17">
        <v>0.5</v>
      </c>
      <c r="P16" s="139">
        <f>SUM(G16+O16)</f>
        <v>15.5</v>
      </c>
      <c r="Q16" s="41">
        <v>24730</v>
      </c>
      <c r="R16" s="40">
        <f t="shared" si="3"/>
        <v>910</v>
      </c>
      <c r="S16" s="15">
        <v>5</v>
      </c>
      <c r="T16" s="42">
        <f t="shared" si="4"/>
        <v>4550</v>
      </c>
      <c r="U16" s="44">
        <f t="shared" si="1"/>
        <v>8150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18.75" x14ac:dyDescent="0.3">
      <c r="A17" s="2">
        <v>10</v>
      </c>
      <c r="B17" s="3"/>
      <c r="C17" s="6"/>
      <c r="D17" s="30" t="s">
        <v>52</v>
      </c>
      <c r="E17" s="37">
        <v>11.5</v>
      </c>
      <c r="F17" s="16">
        <v>21190</v>
      </c>
      <c r="G17" s="37">
        <v>12.5</v>
      </c>
      <c r="H17" s="18">
        <v>22040</v>
      </c>
      <c r="I17" s="40">
        <f t="shared" si="0"/>
        <v>850</v>
      </c>
      <c r="J17" s="15">
        <v>4</v>
      </c>
      <c r="K17" s="43">
        <f t="shared" si="2"/>
        <v>3400</v>
      </c>
      <c r="L17" s="30" t="s">
        <v>52</v>
      </c>
      <c r="M17" s="37">
        <v>12</v>
      </c>
      <c r="N17" s="16">
        <v>21620</v>
      </c>
      <c r="O17" s="17">
        <v>0.5</v>
      </c>
      <c r="P17" s="139">
        <f>SUM(G17+O17)</f>
        <v>13</v>
      </c>
      <c r="Q17" s="41">
        <v>22490</v>
      </c>
      <c r="R17" s="40">
        <f t="shared" si="3"/>
        <v>870</v>
      </c>
      <c r="S17" s="15">
        <v>5</v>
      </c>
      <c r="T17" s="42">
        <f t="shared" si="4"/>
        <v>4350</v>
      </c>
      <c r="U17" s="44">
        <f t="shared" si="1"/>
        <v>7750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18.75" x14ac:dyDescent="0.3">
      <c r="A18" s="2">
        <v>11</v>
      </c>
      <c r="B18" s="3"/>
      <c r="C18" s="6"/>
      <c r="D18" s="30">
        <v>4</v>
      </c>
      <c r="E18" s="36">
        <v>12</v>
      </c>
      <c r="F18" s="14">
        <v>14310</v>
      </c>
      <c r="G18" s="36">
        <v>13</v>
      </c>
      <c r="H18" s="18">
        <v>14850</v>
      </c>
      <c r="I18" s="40">
        <f t="shared" si="0"/>
        <v>540</v>
      </c>
      <c r="J18" s="15">
        <v>4</v>
      </c>
      <c r="K18" s="43">
        <f t="shared" si="2"/>
        <v>2160</v>
      </c>
      <c r="L18" s="30">
        <v>4</v>
      </c>
      <c r="M18" s="36">
        <v>12.5</v>
      </c>
      <c r="N18" s="16">
        <v>14570</v>
      </c>
      <c r="O18" s="17">
        <v>0.5</v>
      </c>
      <c r="P18" s="139">
        <f>SUM(G18+O18)</f>
        <v>13.5</v>
      </c>
      <c r="Q18" s="41">
        <v>15140</v>
      </c>
      <c r="R18" s="40">
        <f t="shared" si="3"/>
        <v>570</v>
      </c>
      <c r="S18" s="15">
        <v>3</v>
      </c>
      <c r="T18" s="42">
        <f t="shared" si="4"/>
        <v>1710</v>
      </c>
      <c r="U18" s="44">
        <f t="shared" si="1"/>
        <v>3870</v>
      </c>
      <c r="V18" s="4"/>
      <c r="W18" s="5" t="s">
        <v>27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18.75" x14ac:dyDescent="0.3">
      <c r="A19" s="2">
        <v>12</v>
      </c>
      <c r="B19" s="3"/>
      <c r="C19" s="6"/>
      <c r="D19" s="30">
        <v>5</v>
      </c>
      <c r="E19" s="36">
        <v>15</v>
      </c>
      <c r="F19" s="14">
        <v>19660</v>
      </c>
      <c r="G19" s="36">
        <v>16</v>
      </c>
      <c r="H19" s="18">
        <v>20400</v>
      </c>
      <c r="I19" s="40">
        <f t="shared" si="0"/>
        <v>740</v>
      </c>
      <c r="J19" s="15">
        <v>4</v>
      </c>
      <c r="K19" s="43">
        <f t="shared" si="2"/>
        <v>2960</v>
      </c>
      <c r="L19" s="30">
        <v>5</v>
      </c>
      <c r="M19" s="36">
        <v>16</v>
      </c>
      <c r="N19" s="16">
        <v>20400</v>
      </c>
      <c r="O19" s="17">
        <v>1</v>
      </c>
      <c r="P19" s="139">
        <f>SUM(G19+O19)</f>
        <v>17</v>
      </c>
      <c r="Q19" s="41">
        <v>21140</v>
      </c>
      <c r="R19" s="40">
        <f t="shared" si="3"/>
        <v>740</v>
      </c>
      <c r="S19" s="15">
        <v>5</v>
      </c>
      <c r="T19" s="42">
        <f t="shared" si="4"/>
        <v>3700</v>
      </c>
      <c r="U19" s="44">
        <f t="shared" si="1"/>
        <v>6660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18.75" x14ac:dyDescent="0.3">
      <c r="A20" s="2">
        <v>13</v>
      </c>
      <c r="B20" s="3"/>
      <c r="C20" s="6"/>
      <c r="D20" s="30">
        <v>7</v>
      </c>
      <c r="E20" s="36">
        <v>9.5</v>
      </c>
      <c r="F20" s="14">
        <v>24010</v>
      </c>
      <c r="G20" s="36">
        <v>10.5</v>
      </c>
      <c r="H20" s="18">
        <v>24970</v>
      </c>
      <c r="I20" s="40">
        <f t="shared" si="0"/>
        <v>960</v>
      </c>
      <c r="J20" s="15">
        <v>4</v>
      </c>
      <c r="K20" s="43">
        <f t="shared" si="2"/>
        <v>3840</v>
      </c>
      <c r="L20" s="30">
        <v>7</v>
      </c>
      <c r="M20" s="36">
        <v>10</v>
      </c>
      <c r="N20" s="16">
        <v>24490</v>
      </c>
      <c r="O20" s="17">
        <v>0.5</v>
      </c>
      <c r="P20" s="139">
        <f>SUM(G20+O20)</f>
        <v>11</v>
      </c>
      <c r="Q20" s="41">
        <v>25470</v>
      </c>
      <c r="R20" s="40">
        <f t="shared" si="3"/>
        <v>980</v>
      </c>
      <c r="S20" s="15">
        <v>5</v>
      </c>
      <c r="T20" s="42">
        <f t="shared" si="4"/>
        <v>4900</v>
      </c>
      <c r="U20" s="44">
        <f t="shared" si="1"/>
        <v>8740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18.75" x14ac:dyDescent="0.3">
      <c r="A21" s="2">
        <v>14</v>
      </c>
      <c r="B21" s="3"/>
      <c r="C21" s="6"/>
      <c r="D21" s="30">
        <v>5</v>
      </c>
      <c r="E21" s="36">
        <v>9.5</v>
      </c>
      <c r="F21" s="14">
        <v>15920</v>
      </c>
      <c r="G21" s="36">
        <v>10.5</v>
      </c>
      <c r="H21" s="18">
        <v>16550</v>
      </c>
      <c r="I21" s="40">
        <f t="shared" si="0"/>
        <v>630</v>
      </c>
      <c r="J21" s="15">
        <v>4</v>
      </c>
      <c r="K21" s="43">
        <f t="shared" si="2"/>
        <v>2520</v>
      </c>
      <c r="L21" s="30">
        <v>5</v>
      </c>
      <c r="M21" s="36">
        <v>10</v>
      </c>
      <c r="N21" s="16">
        <v>16240</v>
      </c>
      <c r="O21" s="17">
        <v>0.5</v>
      </c>
      <c r="P21" s="139">
        <f>SUM(G21+O21)</f>
        <v>11</v>
      </c>
      <c r="Q21" s="41">
        <v>16880</v>
      </c>
      <c r="R21" s="40">
        <f t="shared" si="3"/>
        <v>640</v>
      </c>
      <c r="S21" s="15">
        <v>5</v>
      </c>
      <c r="T21" s="42">
        <f t="shared" si="4"/>
        <v>3200</v>
      </c>
      <c r="U21" s="44">
        <f t="shared" si="1"/>
        <v>5720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18.75" x14ac:dyDescent="0.3">
      <c r="A22" s="105" t="s">
        <v>29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8">
        <f>SUM(U8:U21)</f>
        <v>97746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12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24"/>
      <c r="V23" s="4"/>
      <c r="W23" s="4"/>
      <c r="X23" s="4"/>
      <c r="Y23" s="4"/>
      <c r="Z23" s="4"/>
      <c r="AA23" s="4"/>
      <c r="AB23" s="35"/>
      <c r="AC23" s="35"/>
      <c r="AD23" s="35"/>
      <c r="AE23" s="35"/>
      <c r="AF23" s="34"/>
      <c r="AG23" s="34"/>
      <c r="AH23" s="34"/>
      <c r="AI23" s="34"/>
    </row>
    <row r="24" spans="1:36" ht="20.25" x14ac:dyDescent="0.3">
      <c r="A24" s="35"/>
      <c r="B24" s="20" t="s">
        <v>22</v>
      </c>
      <c r="C24" s="101" t="s">
        <v>64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4"/>
      <c r="AG24" s="34"/>
      <c r="AH24" s="34"/>
      <c r="AI24" s="34"/>
    </row>
    <row r="25" spans="1:36" ht="20.25" x14ac:dyDescent="0.3">
      <c r="A25" s="35"/>
      <c r="B25" s="4"/>
      <c r="C25" s="101" t="s">
        <v>135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4"/>
      <c r="AG25" s="34"/>
      <c r="AH25" s="34"/>
      <c r="AI25" s="34"/>
    </row>
    <row r="26" spans="1:36" ht="20.25" x14ac:dyDescent="0.3">
      <c r="A26" s="35"/>
      <c r="B26" s="4"/>
      <c r="C26" s="101" t="s">
        <v>61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4"/>
      <c r="AG26" s="34"/>
      <c r="AH26" s="34"/>
      <c r="AI26" s="34"/>
    </row>
    <row r="27" spans="1:36" ht="20.25" x14ac:dyDescent="0.3">
      <c r="A27" s="35"/>
      <c r="B27" s="4"/>
      <c r="C27" s="101" t="s">
        <v>30</v>
      </c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4"/>
      <c r="AG27" s="34"/>
      <c r="AH27" s="34"/>
      <c r="AI27" s="34"/>
    </row>
    <row r="28" spans="1:36" ht="20.25" x14ac:dyDescent="0.3">
      <c r="A28" s="35"/>
      <c r="B28" s="35"/>
      <c r="C28" s="140" t="s">
        <v>143</v>
      </c>
      <c r="D28" s="140"/>
      <c r="E28" s="140"/>
      <c r="F28" s="140"/>
      <c r="G28" s="140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4"/>
      <c r="AG28" s="34"/>
      <c r="AH28" s="34"/>
      <c r="AI28" s="34"/>
    </row>
    <row r="29" spans="1:36" ht="20.25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4"/>
      <c r="AG29" s="34"/>
      <c r="AH29" s="34"/>
      <c r="AI29" s="34"/>
    </row>
    <row r="30" spans="1:36" ht="20.25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4"/>
      <c r="AG30" s="34"/>
      <c r="AH30" s="34"/>
      <c r="AI30" s="34"/>
    </row>
    <row r="31" spans="1:36" ht="20.25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4"/>
      <c r="AG31" s="34"/>
      <c r="AH31" s="34"/>
      <c r="AI31" s="34"/>
    </row>
    <row r="32" spans="1:36" ht="20.25" x14ac:dyDescent="0.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4"/>
      <c r="AG32" s="34"/>
      <c r="AH32" s="34"/>
      <c r="AI32" s="34"/>
    </row>
    <row r="33" spans="1:35" ht="20.25" x14ac:dyDescent="0.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4"/>
      <c r="AG33" s="34"/>
      <c r="AH33" s="34"/>
      <c r="AI33" s="34"/>
    </row>
    <row r="34" spans="1:35" ht="20.25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4"/>
      <c r="AG34" s="34"/>
      <c r="AH34" s="34"/>
      <c r="AI34" s="34"/>
    </row>
    <row r="35" spans="1:35" ht="20.2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4"/>
      <c r="AG35" s="34"/>
      <c r="AH35" s="34"/>
      <c r="AI35" s="34"/>
    </row>
    <row r="36" spans="1:35" ht="20.25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4"/>
      <c r="AG36" s="34"/>
      <c r="AH36" s="34"/>
      <c r="AI36" s="34"/>
    </row>
    <row r="37" spans="1:35" ht="20.25" x14ac:dyDescent="0.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4"/>
      <c r="AG37" s="34"/>
      <c r="AH37" s="34"/>
      <c r="AI37" s="34"/>
    </row>
    <row r="38" spans="1:35" ht="20.25" x14ac:dyDescent="0.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4"/>
      <c r="AG38" s="34"/>
      <c r="AH38" s="34"/>
      <c r="AI38" s="34"/>
    </row>
    <row r="39" spans="1:35" ht="20.25" x14ac:dyDescent="0.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4"/>
      <c r="AG39" s="34"/>
      <c r="AH39" s="34"/>
      <c r="AI39" s="34"/>
    </row>
    <row r="40" spans="1:35" ht="20.25" x14ac:dyDescent="0.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4"/>
      <c r="AG40" s="34"/>
      <c r="AH40" s="34"/>
      <c r="AI40" s="34"/>
    </row>
    <row r="41" spans="1:35" ht="20.25" x14ac:dyDescent="0.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4"/>
      <c r="AG41" s="34"/>
      <c r="AH41" s="34"/>
      <c r="AI41" s="34"/>
    </row>
    <row r="42" spans="1:35" ht="20.25" x14ac:dyDescent="0.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4"/>
      <c r="AG42" s="34"/>
      <c r="AH42" s="34"/>
      <c r="AI42" s="34"/>
    </row>
    <row r="43" spans="1:35" ht="20.25" x14ac:dyDescent="0.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4"/>
      <c r="AG43" s="34"/>
      <c r="AH43" s="34"/>
      <c r="AI43" s="34"/>
    </row>
    <row r="44" spans="1:35" ht="20.25" x14ac:dyDescent="0.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4"/>
      <c r="AG44" s="34"/>
      <c r="AH44" s="34"/>
      <c r="AI44" s="34"/>
    </row>
    <row r="45" spans="1:35" ht="20.25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34"/>
      <c r="AH45" s="34"/>
      <c r="AI45" s="34"/>
    </row>
    <row r="46" spans="1:35" ht="20.25" x14ac:dyDescent="0.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4"/>
      <c r="AH46" s="34"/>
      <c r="AI46" s="34"/>
    </row>
    <row r="47" spans="1:35" ht="20.25" x14ac:dyDescent="0.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4"/>
      <c r="AH47" s="34"/>
      <c r="AI47" s="34"/>
    </row>
    <row r="48" spans="1:35" ht="20.25" x14ac:dyDescent="0.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4"/>
      <c r="AH48" s="34"/>
      <c r="AI48" s="34"/>
    </row>
    <row r="49" spans="1:35" ht="20.25" x14ac:dyDescent="0.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4"/>
      <c r="AH49" s="34"/>
      <c r="AI49" s="34"/>
    </row>
    <row r="50" spans="1:35" ht="20.25" x14ac:dyDescent="0.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4"/>
      <c r="AH50" s="34"/>
      <c r="AI50" s="34"/>
    </row>
    <row r="51" spans="1:35" ht="20.2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4"/>
      <c r="AH51" s="34"/>
      <c r="AI51" s="34"/>
    </row>
    <row r="52" spans="1:35" ht="20.25" x14ac:dyDescent="0.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4"/>
      <c r="AG52" s="34"/>
      <c r="AH52" s="34"/>
      <c r="AI52" s="34"/>
    </row>
    <row r="53" spans="1:35" ht="20.25" x14ac:dyDescent="0.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4"/>
      <c r="AG53" s="34"/>
      <c r="AH53" s="34"/>
      <c r="AI53" s="34"/>
    </row>
    <row r="54" spans="1:35" ht="20.25" x14ac:dyDescent="0.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G54" s="34"/>
      <c r="AH54" s="34"/>
      <c r="AI54" s="34"/>
    </row>
    <row r="55" spans="1:35" ht="20.25" x14ac:dyDescent="0.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G55" s="34"/>
      <c r="AH55" s="34"/>
      <c r="AI55" s="34"/>
    </row>
    <row r="56" spans="1:35" ht="20.25" x14ac:dyDescent="0.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4"/>
      <c r="AG56" s="34"/>
      <c r="AH56" s="34"/>
      <c r="AI56" s="34"/>
    </row>
    <row r="57" spans="1:35" ht="20.25" x14ac:dyDescent="0.3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G57" s="34"/>
      <c r="AH57" s="34"/>
      <c r="AI57" s="34"/>
    </row>
    <row r="58" spans="1:35" ht="20.25" x14ac:dyDescent="0.3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G58" s="34"/>
      <c r="AH58" s="34"/>
      <c r="AI58" s="34"/>
    </row>
    <row r="59" spans="1:35" ht="20.25" x14ac:dyDescent="0.3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4"/>
      <c r="AG59" s="34"/>
      <c r="AH59" s="34"/>
      <c r="AI59" s="34"/>
    </row>
    <row r="60" spans="1:35" ht="20.25" x14ac:dyDescent="0.3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4"/>
      <c r="AG60" s="34"/>
      <c r="AH60" s="34"/>
      <c r="AI60" s="34"/>
    </row>
    <row r="61" spans="1:35" ht="20.25" x14ac:dyDescent="0.3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G61" s="34"/>
      <c r="AH61" s="34"/>
      <c r="AI61" s="34"/>
    </row>
    <row r="62" spans="1:35" ht="20.25" x14ac:dyDescent="0.3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G62" s="34"/>
      <c r="AH62" s="34"/>
      <c r="AI62" s="34"/>
    </row>
    <row r="63" spans="1:35" ht="20.25" x14ac:dyDescent="0.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4"/>
      <c r="AG63" s="34"/>
      <c r="AH63" s="34"/>
      <c r="AI63" s="34"/>
    </row>
    <row r="64" spans="1:35" ht="20.25" x14ac:dyDescent="0.3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G64" s="34"/>
      <c r="AH64" s="34"/>
      <c r="AI64" s="34"/>
    </row>
    <row r="65" spans="1:35" ht="20.25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G65" s="34"/>
      <c r="AH65" s="34"/>
      <c r="AI65" s="34"/>
    </row>
    <row r="66" spans="1:35" ht="20.25" x14ac:dyDescent="0.3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4"/>
      <c r="AG66" s="34"/>
      <c r="AH66" s="34"/>
      <c r="AI66" s="34"/>
    </row>
    <row r="67" spans="1:35" ht="20.2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4"/>
      <c r="AG67" s="34"/>
      <c r="AH67" s="34"/>
      <c r="AI67" s="34"/>
    </row>
    <row r="68" spans="1:35" ht="20.25" x14ac:dyDescent="0.3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G68" s="34"/>
      <c r="AH68" s="34"/>
      <c r="AI68" s="34"/>
    </row>
    <row r="69" spans="1:35" ht="20.25" x14ac:dyDescent="0.3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G69" s="34"/>
      <c r="AH69" s="34"/>
      <c r="AI69" s="34"/>
    </row>
    <row r="70" spans="1:35" ht="20.25" x14ac:dyDescent="0.3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4"/>
      <c r="AG70" s="34"/>
      <c r="AH70" s="34"/>
      <c r="AI70" s="34"/>
    </row>
    <row r="71" spans="1:35" ht="20.25" x14ac:dyDescent="0.3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4"/>
      <c r="AG71" s="34"/>
      <c r="AH71" s="34"/>
      <c r="AI71" s="34"/>
    </row>
    <row r="72" spans="1:35" ht="20.25" x14ac:dyDescent="0.3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G72" s="34"/>
      <c r="AH72" s="34"/>
      <c r="AI72" s="34"/>
    </row>
    <row r="73" spans="1:35" ht="20.25" x14ac:dyDescent="0.3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G73" s="34"/>
      <c r="AH73" s="34"/>
      <c r="AI73" s="34"/>
    </row>
    <row r="74" spans="1:35" ht="20.25" x14ac:dyDescent="0.3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4"/>
      <c r="AG74" s="34"/>
      <c r="AH74" s="34"/>
      <c r="AI74" s="34"/>
    </row>
    <row r="75" spans="1:35" ht="20.25" x14ac:dyDescent="0.3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4"/>
      <c r="AG75" s="34"/>
      <c r="AH75" s="34"/>
      <c r="AI75" s="34"/>
    </row>
    <row r="76" spans="1:35" ht="20.25" x14ac:dyDescent="0.3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34"/>
      <c r="AH76" s="34"/>
      <c r="AI76" s="34"/>
    </row>
    <row r="77" spans="1:35" ht="20.25" x14ac:dyDescent="0.3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4"/>
      <c r="AH77" s="34"/>
      <c r="AI77" s="34"/>
    </row>
    <row r="78" spans="1:35" ht="20.25" x14ac:dyDescent="0.3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4"/>
      <c r="AG78" s="34"/>
      <c r="AH78" s="34"/>
      <c r="AI78" s="34"/>
    </row>
    <row r="79" spans="1:35" ht="20.25" x14ac:dyDescent="0.3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G79" s="34"/>
      <c r="AH79" s="34"/>
      <c r="AI79" s="34"/>
    </row>
    <row r="80" spans="1:35" ht="20.25" x14ac:dyDescent="0.3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G80" s="34"/>
      <c r="AH80" s="34"/>
      <c r="AI80" s="34"/>
    </row>
    <row r="81" spans="1:35" ht="20.25" x14ac:dyDescent="0.3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4"/>
      <c r="AG81" s="34"/>
      <c r="AH81" s="34"/>
      <c r="AI81" s="34"/>
    </row>
    <row r="82" spans="1:35" ht="20.25" x14ac:dyDescent="0.3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4"/>
      <c r="AG82" s="34"/>
      <c r="AH82" s="34"/>
      <c r="AI82" s="34"/>
    </row>
    <row r="83" spans="1:35" ht="20.25" x14ac:dyDescent="0.3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G83" s="34"/>
      <c r="AH83" s="34"/>
      <c r="AI83" s="34"/>
    </row>
    <row r="84" spans="1:35" ht="20.25" x14ac:dyDescent="0.3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G84" s="34"/>
      <c r="AH84" s="34"/>
      <c r="AI84" s="34"/>
    </row>
    <row r="85" spans="1:35" ht="20.25" x14ac:dyDescent="0.3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4"/>
      <c r="AG85" s="34"/>
      <c r="AH85" s="34"/>
      <c r="AI85" s="34"/>
    </row>
    <row r="86" spans="1:35" ht="20.25" x14ac:dyDescent="0.3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G86" s="34"/>
      <c r="AH86" s="34"/>
      <c r="AI86" s="34"/>
    </row>
    <row r="87" spans="1:35" ht="20.25" x14ac:dyDescent="0.3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G87" s="34"/>
      <c r="AH87" s="34"/>
      <c r="AI87" s="34"/>
    </row>
    <row r="88" spans="1:35" ht="20.25" x14ac:dyDescent="0.3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G88" s="34"/>
      <c r="AH88" s="34"/>
      <c r="AI88" s="34"/>
    </row>
    <row r="89" spans="1:35" ht="20.25" x14ac:dyDescent="0.3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4"/>
      <c r="AG89" s="34"/>
      <c r="AH89" s="34"/>
      <c r="AI89" s="34"/>
    </row>
    <row r="90" spans="1:35" ht="20.25" x14ac:dyDescent="0.3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4"/>
      <c r="AG90" s="34"/>
      <c r="AH90" s="34"/>
      <c r="AI90" s="34"/>
    </row>
    <row r="91" spans="1:35" ht="20.25" x14ac:dyDescent="0.3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4"/>
      <c r="AG91" s="34"/>
      <c r="AH91" s="34"/>
      <c r="AI91" s="34"/>
    </row>
    <row r="92" spans="1:35" ht="20.25" x14ac:dyDescent="0.3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4"/>
      <c r="AG92" s="34"/>
      <c r="AH92" s="34"/>
      <c r="AI92" s="34"/>
    </row>
    <row r="93" spans="1:35" ht="20.25" x14ac:dyDescent="0.3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4"/>
      <c r="AG93" s="34"/>
      <c r="AH93" s="34"/>
      <c r="AI93" s="34"/>
    </row>
    <row r="94" spans="1:35" ht="20.25" x14ac:dyDescent="0.3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4"/>
      <c r="AG94" s="34"/>
      <c r="AH94" s="34"/>
      <c r="AI94" s="34"/>
    </row>
    <row r="95" spans="1:35" ht="20.25" x14ac:dyDescent="0.3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4"/>
      <c r="AG95" s="34"/>
      <c r="AH95" s="34"/>
      <c r="AI95" s="34"/>
    </row>
    <row r="96" spans="1:35" ht="20.25" x14ac:dyDescent="0.3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4"/>
      <c r="AG96" s="34"/>
      <c r="AH96" s="34"/>
      <c r="AI96" s="34"/>
    </row>
    <row r="97" spans="1:35" ht="20.25" x14ac:dyDescent="0.3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4"/>
      <c r="AG97" s="34"/>
      <c r="AH97" s="34"/>
      <c r="AI97" s="34"/>
    </row>
    <row r="98" spans="1:35" ht="20.25" x14ac:dyDescent="0.3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4"/>
      <c r="AG98" s="34"/>
      <c r="AH98" s="34"/>
      <c r="AI98" s="34"/>
    </row>
    <row r="99" spans="1:35" ht="20.25" x14ac:dyDescent="0.3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4"/>
      <c r="AG99" s="34"/>
      <c r="AH99" s="34"/>
      <c r="AI99" s="34"/>
    </row>
    <row r="100" spans="1:35" ht="20.25" x14ac:dyDescent="0.3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4"/>
      <c r="AG100" s="34"/>
      <c r="AH100" s="34"/>
      <c r="AI100" s="34"/>
    </row>
    <row r="101" spans="1:35" ht="20.25" x14ac:dyDescent="0.3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4"/>
      <c r="AG101" s="34"/>
      <c r="AH101" s="34"/>
      <c r="AI101" s="34"/>
    </row>
    <row r="102" spans="1:35" ht="20.25" x14ac:dyDescent="0.3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4"/>
      <c r="AG102" s="34"/>
      <c r="AH102" s="34"/>
      <c r="AI102" s="34"/>
    </row>
    <row r="103" spans="1:35" ht="20.25" x14ac:dyDescent="0.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4"/>
      <c r="AG103" s="34"/>
      <c r="AH103" s="34"/>
      <c r="AI103" s="34"/>
    </row>
    <row r="104" spans="1:35" ht="20.25" x14ac:dyDescent="0.3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4"/>
      <c r="AG104" s="34"/>
      <c r="AH104" s="34"/>
      <c r="AI104" s="34"/>
    </row>
    <row r="105" spans="1:35" ht="20.25" x14ac:dyDescent="0.3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4"/>
      <c r="AG105" s="34"/>
      <c r="AH105" s="34"/>
      <c r="AI105" s="34"/>
    </row>
    <row r="106" spans="1:35" ht="20.25" x14ac:dyDescent="0.3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4"/>
      <c r="AG106" s="34"/>
      <c r="AH106" s="34"/>
      <c r="AI106" s="34"/>
    </row>
    <row r="107" spans="1:35" ht="20.25" x14ac:dyDescent="0.3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4"/>
      <c r="AG107" s="34"/>
      <c r="AH107" s="34"/>
      <c r="AI107" s="34"/>
    </row>
    <row r="108" spans="1:35" ht="20.25" x14ac:dyDescent="0.3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4"/>
      <c r="AG108" s="34"/>
      <c r="AH108" s="34"/>
      <c r="AI108" s="34"/>
    </row>
    <row r="109" spans="1:35" ht="20.25" x14ac:dyDescent="0.3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4"/>
      <c r="AG109" s="34"/>
      <c r="AH109" s="34"/>
      <c r="AI109" s="34"/>
    </row>
    <row r="110" spans="1:35" ht="20.25" x14ac:dyDescent="0.3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34"/>
      <c r="AH110" s="34"/>
      <c r="AI110" s="34"/>
    </row>
    <row r="111" spans="1:35" ht="20.25" x14ac:dyDescent="0.3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4"/>
      <c r="AG111" s="34"/>
      <c r="AH111" s="34"/>
      <c r="AI111" s="34"/>
    </row>
    <row r="112" spans="1:35" ht="20.25" x14ac:dyDescent="0.3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4"/>
      <c r="AG112" s="34"/>
      <c r="AH112" s="34"/>
      <c r="AI112" s="34"/>
    </row>
    <row r="113" spans="1:35" ht="19.5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</row>
    <row r="114" spans="1:35" ht="19.5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</row>
    <row r="115" spans="1:35" ht="19.5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</row>
    <row r="116" spans="1:35" ht="19.5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</row>
    <row r="117" spans="1:35" ht="19.5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</row>
    <row r="118" spans="1:35" ht="19.5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</row>
    <row r="119" spans="1:35" ht="19.5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</row>
    <row r="120" spans="1:35" ht="19.5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</row>
    <row r="121" spans="1:35" ht="19.5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</row>
    <row r="122" spans="1:35" ht="19.5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</row>
    <row r="123" spans="1:35" ht="19.5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</row>
    <row r="124" spans="1:35" ht="19.5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</row>
    <row r="125" spans="1:35" ht="19.5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</row>
    <row r="126" spans="1:35" ht="19.5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</row>
    <row r="127" spans="1:35" ht="19.5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</row>
    <row r="128" spans="1:35" ht="19.5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</row>
    <row r="129" spans="1:35" ht="19.5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</row>
    <row r="130" spans="1:35" ht="19.5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</row>
    <row r="131" spans="1:35" ht="19.5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</row>
    <row r="132" spans="1:35" ht="19.5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</row>
    <row r="133" spans="1:35" ht="19.5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</row>
    <row r="134" spans="1:35" ht="19.5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</row>
    <row r="135" spans="1:35" ht="19.5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</row>
    <row r="136" spans="1:35" ht="19.5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</row>
    <row r="137" spans="1:35" ht="19.5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</row>
    <row r="138" spans="1:35" ht="19.5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</row>
    <row r="139" spans="1:35" ht="19.5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</row>
    <row r="140" spans="1:35" ht="19.5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</row>
  </sheetData>
  <mergeCells count="20">
    <mergeCell ref="C28:G28"/>
    <mergeCell ref="L6:L7"/>
    <mergeCell ref="A5:A7"/>
    <mergeCell ref="B5:B7"/>
    <mergeCell ref="C5:C7"/>
    <mergeCell ref="D5:F5"/>
    <mergeCell ref="D6:F6"/>
    <mergeCell ref="A4:U4"/>
    <mergeCell ref="A1:U1"/>
    <mergeCell ref="A2:U2"/>
    <mergeCell ref="A3:U3"/>
    <mergeCell ref="G5:K5"/>
    <mergeCell ref="L5:T5"/>
    <mergeCell ref="W8:AJ8"/>
    <mergeCell ref="C25:U25"/>
    <mergeCell ref="C24:U24"/>
    <mergeCell ref="C26:U26"/>
    <mergeCell ref="C27:U27"/>
    <mergeCell ref="N13:T13"/>
    <mergeCell ref="A22:T22"/>
  </mergeCells>
  <pageMargins left="0.43307086614173229" right="0.43307086614173229" top="0.47244094488188981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opLeftCell="H13" workbookViewId="0">
      <selection activeCell="W26" sqref="W26"/>
    </sheetView>
  </sheetViews>
  <sheetFormatPr defaultRowHeight="14.25" x14ac:dyDescent="0.2"/>
  <cols>
    <col min="1" max="1" width="3.5" customWidth="1"/>
    <col min="2" max="2" width="15.875" customWidth="1"/>
    <col min="3" max="3" width="20" customWidth="1"/>
    <col min="4" max="4" width="8" customWidth="1"/>
    <col min="5" max="5" width="7.375" customWidth="1"/>
    <col min="6" max="6" width="7.625" customWidth="1"/>
    <col min="7" max="7" width="8" customWidth="1"/>
    <col min="8" max="8" width="7.875" customWidth="1"/>
    <col min="9" max="9" width="7.125" customWidth="1"/>
    <col min="10" max="10" width="6.875" style="1" customWidth="1"/>
    <col min="11" max="11" width="7" style="1" customWidth="1"/>
    <col min="12" max="12" width="8" style="1" customWidth="1"/>
    <col min="13" max="13" width="5.625" style="1" customWidth="1"/>
    <col min="14" max="14" width="8.375" style="1" customWidth="1"/>
    <col min="15" max="15" width="9.375" customWidth="1"/>
    <col min="16" max="16" width="9" customWidth="1"/>
    <col min="17" max="17" width="6.25" customWidth="1"/>
    <col min="18" max="18" width="7.375" customWidth="1"/>
    <col min="19" max="19" width="6.125" customWidth="1"/>
    <col min="20" max="20" width="6.875" customWidth="1"/>
    <col min="21" max="22" width="9" customWidth="1"/>
    <col min="23" max="23" width="10" customWidth="1"/>
    <col min="24" max="24" width="2.875" style="1" customWidth="1"/>
    <col min="25" max="25" width="9.625" customWidth="1"/>
    <col min="26" max="26" width="8.5" customWidth="1"/>
    <col min="28" max="28" width="7.125" customWidth="1"/>
    <col min="29" max="29" width="6.75" customWidth="1"/>
    <col min="30" max="30" width="7.75" customWidth="1"/>
    <col min="31" max="31" width="1.25" customWidth="1"/>
  </cols>
  <sheetData>
    <row r="1" spans="1:30" ht="18.75" x14ac:dyDescent="0.3">
      <c r="A1" s="100" t="s">
        <v>84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</row>
    <row r="2" spans="1:30" ht="18.75" x14ac:dyDescent="0.3">
      <c r="A2" s="100" t="s">
        <v>85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</row>
    <row r="3" spans="1:30" ht="18.75" x14ac:dyDescent="0.3">
      <c r="A3" s="100" t="s">
        <v>31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</row>
    <row r="4" spans="1:30" s="1" customFormat="1" ht="18.75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30" ht="18.75" x14ac:dyDescent="0.3">
      <c r="A5" s="126" t="s">
        <v>0</v>
      </c>
      <c r="B5" s="126" t="s">
        <v>1</v>
      </c>
      <c r="C5" s="133" t="s">
        <v>21</v>
      </c>
      <c r="D5" s="115" t="s">
        <v>86</v>
      </c>
      <c r="E5" s="109"/>
      <c r="F5" s="116"/>
      <c r="G5" s="111" t="s">
        <v>87</v>
      </c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7" t="s">
        <v>19</v>
      </c>
      <c r="V5" s="7"/>
      <c r="W5" s="134" t="s">
        <v>22</v>
      </c>
      <c r="X5" s="62"/>
      <c r="Y5" s="4"/>
    </row>
    <row r="6" spans="1:30" ht="18.75" x14ac:dyDescent="0.3">
      <c r="A6" s="126"/>
      <c r="B6" s="126"/>
      <c r="C6" s="133"/>
      <c r="D6" s="117" t="s">
        <v>88</v>
      </c>
      <c r="E6" s="118"/>
      <c r="F6" s="119"/>
      <c r="G6" s="124" t="s">
        <v>127</v>
      </c>
      <c r="H6" s="124"/>
      <c r="I6" s="124"/>
      <c r="J6" s="124"/>
      <c r="K6" s="125"/>
      <c r="L6" s="123" t="s">
        <v>128</v>
      </c>
      <c r="M6" s="123"/>
      <c r="N6" s="123"/>
      <c r="O6" s="123"/>
      <c r="P6" s="123"/>
      <c r="Q6" s="123"/>
      <c r="R6" s="123"/>
      <c r="S6" s="123"/>
      <c r="T6" s="123"/>
      <c r="U6" s="8" t="s">
        <v>89</v>
      </c>
      <c r="V6" s="8" t="s">
        <v>96</v>
      </c>
      <c r="W6" s="135"/>
      <c r="X6" s="62"/>
      <c r="Y6" s="4"/>
    </row>
    <row r="7" spans="1:30" ht="18.75" x14ac:dyDescent="0.3">
      <c r="A7" s="126"/>
      <c r="B7" s="126"/>
      <c r="C7" s="126"/>
      <c r="D7" s="131" t="s">
        <v>33</v>
      </c>
      <c r="E7" s="131" t="s">
        <v>89</v>
      </c>
      <c r="F7" s="132" t="s">
        <v>19</v>
      </c>
      <c r="G7" s="126" t="s">
        <v>33</v>
      </c>
      <c r="H7" s="126" t="s">
        <v>89</v>
      </c>
      <c r="I7" s="126" t="s">
        <v>19</v>
      </c>
      <c r="J7" s="122" t="s">
        <v>91</v>
      </c>
      <c r="K7" s="122"/>
      <c r="L7" s="123" t="s">
        <v>33</v>
      </c>
      <c r="M7" s="123"/>
      <c r="N7" s="79" t="s">
        <v>33</v>
      </c>
      <c r="O7" s="121" t="s">
        <v>89</v>
      </c>
      <c r="P7" s="121" t="s">
        <v>19</v>
      </c>
      <c r="Q7" s="122" t="s">
        <v>94</v>
      </c>
      <c r="R7" s="122"/>
      <c r="S7" s="122" t="s">
        <v>91</v>
      </c>
      <c r="T7" s="122"/>
      <c r="U7" s="8" t="s">
        <v>20</v>
      </c>
      <c r="V7" s="8" t="s">
        <v>59</v>
      </c>
      <c r="W7" s="135"/>
      <c r="X7" s="62"/>
      <c r="Y7" s="4"/>
    </row>
    <row r="8" spans="1:30" ht="18.75" x14ac:dyDescent="0.3">
      <c r="A8" s="126"/>
      <c r="B8" s="126"/>
      <c r="C8" s="126"/>
      <c r="D8" s="126"/>
      <c r="E8" s="126"/>
      <c r="F8" s="133"/>
      <c r="G8" s="126"/>
      <c r="H8" s="126"/>
      <c r="I8" s="126"/>
      <c r="J8" s="30" t="s">
        <v>14</v>
      </c>
      <c r="K8" s="30" t="s">
        <v>90</v>
      </c>
      <c r="L8" s="80" t="s">
        <v>92</v>
      </c>
      <c r="M8" s="30" t="s">
        <v>42</v>
      </c>
      <c r="N8" s="74" t="s">
        <v>23</v>
      </c>
      <c r="O8" s="114"/>
      <c r="P8" s="114"/>
      <c r="Q8" s="30" t="s">
        <v>14</v>
      </c>
      <c r="R8" s="30" t="s">
        <v>93</v>
      </c>
      <c r="S8" s="30" t="s">
        <v>14</v>
      </c>
      <c r="T8" s="30" t="s">
        <v>93</v>
      </c>
      <c r="U8" s="84" t="s">
        <v>95</v>
      </c>
      <c r="V8" s="9"/>
      <c r="W8" s="121"/>
      <c r="X8" s="62"/>
      <c r="Y8" s="4"/>
    </row>
    <row r="9" spans="1:30" ht="18.75" x14ac:dyDescent="0.3">
      <c r="A9" s="2">
        <v>1</v>
      </c>
      <c r="B9" s="3"/>
      <c r="C9" s="3" t="s">
        <v>2</v>
      </c>
      <c r="D9" s="16">
        <v>11500</v>
      </c>
      <c r="E9" s="82">
        <f>SUM(F9-D9)</f>
        <v>785</v>
      </c>
      <c r="F9" s="15">
        <v>12285</v>
      </c>
      <c r="G9" s="93">
        <f t="shared" ref="G9:G19" si="0">SUM(D9)</f>
        <v>11500</v>
      </c>
      <c r="H9" s="78">
        <f>SUM(I9-G9)</f>
        <v>1785</v>
      </c>
      <c r="I9" s="15">
        <v>13285</v>
      </c>
      <c r="J9" s="82">
        <f t="shared" ref="J9:J19" si="1">SUM(H9-E9)</f>
        <v>1000</v>
      </c>
      <c r="K9" s="82">
        <f t="shared" ref="K9:K19" si="2">SUM(J9*2)</f>
        <v>2000</v>
      </c>
      <c r="L9" s="81">
        <f t="shared" ref="L9:L19" si="3">SUM(D9*4/100)</f>
        <v>460</v>
      </c>
      <c r="M9" s="73">
        <v>460</v>
      </c>
      <c r="N9" s="40">
        <f t="shared" ref="N9:N19" si="4">SUM(D9+M9)</f>
        <v>11960</v>
      </c>
      <c r="O9" s="78">
        <f>SUM(P9-N9)</f>
        <v>1325</v>
      </c>
      <c r="P9" s="15">
        <v>13285</v>
      </c>
      <c r="Q9" s="86">
        <f t="shared" ref="Q9:Q19" si="5">SUM(M9)</f>
        <v>460</v>
      </c>
      <c r="R9" s="82">
        <f t="shared" ref="R9:R19" si="6">SUM(M9*10)</f>
        <v>4600</v>
      </c>
      <c r="S9" s="40">
        <f t="shared" ref="S9:S19" si="7">SUM(O9-E9)</f>
        <v>540</v>
      </c>
      <c r="T9" s="82">
        <f t="shared" ref="T9:T19" si="8">SUM(S9*10)</f>
        <v>5400</v>
      </c>
      <c r="U9" s="82">
        <f t="shared" ref="U9:U19" si="9">SUM(K9+T9)</f>
        <v>7400</v>
      </c>
      <c r="V9" s="82">
        <f t="shared" ref="V9:V19" si="10">SUM(R9+U9)</f>
        <v>12000</v>
      </c>
      <c r="W9" s="3"/>
      <c r="X9" s="26"/>
      <c r="Y9" s="4"/>
    </row>
    <row r="10" spans="1:30" ht="18.75" x14ac:dyDescent="0.3">
      <c r="A10" s="2">
        <v>2</v>
      </c>
      <c r="B10" s="3"/>
      <c r="C10" s="3" t="s">
        <v>3</v>
      </c>
      <c r="D10" s="16">
        <v>9400</v>
      </c>
      <c r="E10" s="18">
        <v>1500</v>
      </c>
      <c r="F10" s="40">
        <f>SUM(D10:E10)</f>
        <v>10900</v>
      </c>
      <c r="G10" s="93">
        <f t="shared" si="0"/>
        <v>9400</v>
      </c>
      <c r="H10" s="18">
        <v>2000</v>
      </c>
      <c r="I10" s="40">
        <f t="shared" ref="I10:I19" si="11">SUM(G10:H10)</f>
        <v>11400</v>
      </c>
      <c r="J10" s="82">
        <f t="shared" si="1"/>
        <v>500</v>
      </c>
      <c r="K10" s="82">
        <f t="shared" si="2"/>
        <v>1000</v>
      </c>
      <c r="L10" s="81">
        <f t="shared" si="3"/>
        <v>376</v>
      </c>
      <c r="M10" s="73">
        <v>380</v>
      </c>
      <c r="N10" s="40">
        <f t="shared" si="4"/>
        <v>9780</v>
      </c>
      <c r="O10" s="18">
        <v>2000</v>
      </c>
      <c r="P10" s="40">
        <f t="shared" ref="P10" si="12">SUM(N10:O10)</f>
        <v>11780</v>
      </c>
      <c r="Q10" s="86">
        <f t="shared" si="5"/>
        <v>380</v>
      </c>
      <c r="R10" s="82">
        <f t="shared" si="6"/>
        <v>3800</v>
      </c>
      <c r="S10" s="40">
        <f t="shared" si="7"/>
        <v>500</v>
      </c>
      <c r="T10" s="82">
        <f t="shared" si="8"/>
        <v>5000</v>
      </c>
      <c r="U10" s="82">
        <f t="shared" si="9"/>
        <v>6000</v>
      </c>
      <c r="V10" s="82">
        <f t="shared" si="10"/>
        <v>9800</v>
      </c>
      <c r="W10" s="3"/>
      <c r="X10" s="26"/>
      <c r="Y10" s="4"/>
      <c r="Z10" s="130" t="s">
        <v>60</v>
      </c>
      <c r="AA10" s="130"/>
      <c r="AB10" s="130"/>
      <c r="AC10" s="130"/>
      <c r="AD10" s="130"/>
    </row>
    <row r="11" spans="1:30" ht="18.75" x14ac:dyDescent="0.3">
      <c r="A11" s="2">
        <v>3</v>
      </c>
      <c r="B11" s="3"/>
      <c r="C11" s="72" t="s">
        <v>9</v>
      </c>
      <c r="D11" s="16">
        <v>12320</v>
      </c>
      <c r="E11" s="18">
        <v>0</v>
      </c>
      <c r="F11" s="15">
        <f>SUM(D11:E11)</f>
        <v>12320</v>
      </c>
      <c r="G11" s="93">
        <f t="shared" si="0"/>
        <v>12320</v>
      </c>
      <c r="H11" s="78">
        <f>SUM(I11-G11)</f>
        <v>965</v>
      </c>
      <c r="I11" s="15">
        <v>13285</v>
      </c>
      <c r="J11" s="82">
        <f t="shared" si="1"/>
        <v>965</v>
      </c>
      <c r="K11" s="82">
        <f t="shared" si="2"/>
        <v>1930</v>
      </c>
      <c r="L11" s="81">
        <f t="shared" si="3"/>
        <v>492.8</v>
      </c>
      <c r="M11" s="73">
        <v>500</v>
      </c>
      <c r="N11" s="40">
        <f t="shared" si="4"/>
        <v>12820</v>
      </c>
      <c r="O11" s="78">
        <f>SUM(P11-N11)</f>
        <v>465</v>
      </c>
      <c r="P11" s="15">
        <v>13285</v>
      </c>
      <c r="Q11" s="86">
        <f t="shared" si="5"/>
        <v>500</v>
      </c>
      <c r="R11" s="82">
        <f t="shared" si="6"/>
        <v>5000</v>
      </c>
      <c r="S11" s="40">
        <f t="shared" si="7"/>
        <v>465</v>
      </c>
      <c r="T11" s="82">
        <f t="shared" si="8"/>
        <v>4650</v>
      </c>
      <c r="U11" s="82">
        <f t="shared" si="9"/>
        <v>6580</v>
      </c>
      <c r="V11" s="82">
        <f t="shared" si="10"/>
        <v>11580</v>
      </c>
      <c r="W11" s="3"/>
      <c r="X11" s="26"/>
      <c r="Y11" s="77" t="s">
        <v>133</v>
      </c>
      <c r="Z11" s="77" t="s">
        <v>62</v>
      </c>
      <c r="AA11" s="77" t="s">
        <v>39</v>
      </c>
      <c r="AB11" s="77" t="s">
        <v>42</v>
      </c>
      <c r="AC11" s="95" t="s">
        <v>132</v>
      </c>
      <c r="AD11" s="77" t="s">
        <v>56</v>
      </c>
    </row>
    <row r="12" spans="1:30" ht="18.75" x14ac:dyDescent="0.3">
      <c r="A12" s="2">
        <v>4</v>
      </c>
      <c r="B12" s="3"/>
      <c r="C12" s="72" t="s">
        <v>10</v>
      </c>
      <c r="D12" s="16">
        <v>11500</v>
      </c>
      <c r="E12" s="82">
        <f>SUM(F12-D12)</f>
        <v>785</v>
      </c>
      <c r="F12" s="15">
        <v>12285</v>
      </c>
      <c r="G12" s="127" t="s">
        <v>130</v>
      </c>
      <c r="H12" s="128"/>
      <c r="I12" s="128"/>
      <c r="J12" s="128"/>
      <c r="K12" s="129"/>
      <c r="L12" s="81">
        <f t="shared" si="3"/>
        <v>460</v>
      </c>
      <c r="M12" s="73">
        <v>460</v>
      </c>
      <c r="N12" s="40">
        <f t="shared" si="4"/>
        <v>11960</v>
      </c>
      <c r="O12" s="78">
        <f>SUM(P12-N12)</f>
        <v>1325</v>
      </c>
      <c r="P12" s="15">
        <v>13285</v>
      </c>
      <c r="Q12" s="86">
        <f t="shared" si="5"/>
        <v>460</v>
      </c>
      <c r="R12" s="41">
        <f>SUM(AD12)</f>
        <v>4080</v>
      </c>
      <c r="S12" s="40">
        <f t="shared" si="7"/>
        <v>540</v>
      </c>
      <c r="T12" s="41">
        <f>SUM(AD13)</f>
        <v>4790</v>
      </c>
      <c r="U12" s="82">
        <f t="shared" si="9"/>
        <v>4790</v>
      </c>
      <c r="V12" s="82">
        <f t="shared" si="10"/>
        <v>8870</v>
      </c>
      <c r="W12" s="3"/>
      <c r="X12" s="26"/>
      <c r="Y12" s="77" t="s">
        <v>33</v>
      </c>
      <c r="Z12" s="77" t="s">
        <v>38</v>
      </c>
      <c r="AA12" s="3">
        <f>SUM(Q12*27/31)</f>
        <v>400.64516129032256</v>
      </c>
      <c r="AB12" s="76">
        <v>400</v>
      </c>
      <c r="AC12" s="18">
        <f>SUM(Q12*8)</f>
        <v>3680</v>
      </c>
      <c r="AD12" s="41">
        <f>SUM(AB12:AC12)</f>
        <v>4080</v>
      </c>
    </row>
    <row r="13" spans="1:30" ht="18.75" x14ac:dyDescent="0.3">
      <c r="A13" s="2">
        <v>5</v>
      </c>
      <c r="B13" s="3"/>
      <c r="C13" s="3" t="s">
        <v>11</v>
      </c>
      <c r="D13" s="16">
        <v>11780</v>
      </c>
      <c r="E13" s="82">
        <f>SUM(F13-D13)</f>
        <v>505</v>
      </c>
      <c r="F13" s="15">
        <v>12285</v>
      </c>
      <c r="G13" s="93">
        <f t="shared" si="0"/>
        <v>11780</v>
      </c>
      <c r="H13" s="78">
        <f>SUM(I13-G13)</f>
        <v>1505</v>
      </c>
      <c r="I13" s="15">
        <v>13285</v>
      </c>
      <c r="J13" s="82">
        <f t="shared" si="1"/>
        <v>1000</v>
      </c>
      <c r="K13" s="82">
        <f t="shared" si="2"/>
        <v>2000</v>
      </c>
      <c r="L13" s="81">
        <f t="shared" si="3"/>
        <v>471.2</v>
      </c>
      <c r="M13" s="73">
        <v>480</v>
      </c>
      <c r="N13" s="40">
        <f t="shared" si="4"/>
        <v>12260</v>
      </c>
      <c r="O13" s="78">
        <f>SUM(P13-N13)</f>
        <v>1025</v>
      </c>
      <c r="P13" s="15">
        <v>13285</v>
      </c>
      <c r="Q13" s="86">
        <f t="shared" si="5"/>
        <v>480</v>
      </c>
      <c r="R13" s="82">
        <f t="shared" si="6"/>
        <v>4800</v>
      </c>
      <c r="S13" s="40">
        <f t="shared" si="7"/>
        <v>520</v>
      </c>
      <c r="T13" s="82">
        <f t="shared" si="8"/>
        <v>5200</v>
      </c>
      <c r="U13" s="82">
        <f t="shared" si="9"/>
        <v>7200</v>
      </c>
      <c r="V13" s="82">
        <f t="shared" si="10"/>
        <v>12000</v>
      </c>
      <c r="W13" s="3"/>
      <c r="X13" s="26"/>
      <c r="Y13" s="77" t="s">
        <v>89</v>
      </c>
      <c r="Z13" s="77" t="s">
        <v>38</v>
      </c>
      <c r="AA13" s="3">
        <f>SUM(S12*27/31)</f>
        <v>470.32258064516128</v>
      </c>
      <c r="AB13" s="76">
        <v>470</v>
      </c>
      <c r="AC13" s="18">
        <f>SUM(S12*8)</f>
        <v>4320</v>
      </c>
      <c r="AD13" s="41">
        <f>SUM(AB13:AC13)</f>
        <v>4790</v>
      </c>
    </row>
    <row r="14" spans="1:30" ht="18.75" x14ac:dyDescent="0.3">
      <c r="A14" s="2">
        <v>6</v>
      </c>
      <c r="B14" s="3"/>
      <c r="C14" s="3" t="s">
        <v>12</v>
      </c>
      <c r="D14" s="16">
        <v>9400</v>
      </c>
      <c r="E14" s="18">
        <v>1500</v>
      </c>
      <c r="F14" s="40">
        <f t="shared" ref="F14:F19" si="13">SUM(D14:E14)</f>
        <v>10900</v>
      </c>
      <c r="G14" s="93">
        <f t="shared" si="0"/>
        <v>9400</v>
      </c>
      <c r="H14" s="18">
        <v>2000</v>
      </c>
      <c r="I14" s="40">
        <f t="shared" si="11"/>
        <v>11400</v>
      </c>
      <c r="J14" s="82">
        <f t="shared" si="1"/>
        <v>500</v>
      </c>
      <c r="K14" s="82">
        <f t="shared" si="2"/>
        <v>1000</v>
      </c>
      <c r="L14" s="81">
        <f t="shared" si="3"/>
        <v>376</v>
      </c>
      <c r="M14" s="73">
        <v>380</v>
      </c>
      <c r="N14" s="40">
        <f t="shared" si="4"/>
        <v>9780</v>
      </c>
      <c r="O14" s="18">
        <v>2000</v>
      </c>
      <c r="P14" s="40">
        <f t="shared" ref="P14:P15" si="14">SUM(N14:O14)</f>
        <v>11780</v>
      </c>
      <c r="Q14" s="86">
        <f t="shared" si="5"/>
        <v>380</v>
      </c>
      <c r="R14" s="82">
        <f t="shared" si="6"/>
        <v>3800</v>
      </c>
      <c r="S14" s="40">
        <f t="shared" si="7"/>
        <v>500</v>
      </c>
      <c r="T14" s="82">
        <f t="shared" si="8"/>
        <v>5000</v>
      </c>
      <c r="U14" s="82">
        <f t="shared" si="9"/>
        <v>6000</v>
      </c>
      <c r="V14" s="82">
        <f t="shared" si="10"/>
        <v>9800</v>
      </c>
      <c r="W14" s="3"/>
      <c r="X14" s="26"/>
      <c r="Y14" s="4"/>
      <c r="Z14" s="5"/>
      <c r="AA14" s="5"/>
      <c r="AB14" s="5"/>
      <c r="AC14" s="5"/>
      <c r="AD14" s="75"/>
    </row>
    <row r="15" spans="1:30" ht="18.75" x14ac:dyDescent="0.3">
      <c r="A15" s="2">
        <v>7</v>
      </c>
      <c r="B15" s="3"/>
      <c r="C15" s="3" t="s">
        <v>8</v>
      </c>
      <c r="D15" s="16">
        <v>9400</v>
      </c>
      <c r="E15" s="18">
        <v>1500</v>
      </c>
      <c r="F15" s="40">
        <f t="shared" si="13"/>
        <v>10900</v>
      </c>
      <c r="G15" s="93">
        <f t="shared" si="0"/>
        <v>9400</v>
      </c>
      <c r="H15" s="18">
        <v>2000</v>
      </c>
      <c r="I15" s="40">
        <f t="shared" si="11"/>
        <v>11400</v>
      </c>
      <c r="J15" s="82">
        <f t="shared" si="1"/>
        <v>500</v>
      </c>
      <c r="K15" s="82">
        <f t="shared" si="2"/>
        <v>1000</v>
      </c>
      <c r="L15" s="81">
        <f t="shared" si="3"/>
        <v>376</v>
      </c>
      <c r="M15" s="73">
        <v>380</v>
      </c>
      <c r="N15" s="40">
        <f t="shared" si="4"/>
        <v>9780</v>
      </c>
      <c r="O15" s="18">
        <v>2000</v>
      </c>
      <c r="P15" s="40">
        <f t="shared" si="14"/>
        <v>11780</v>
      </c>
      <c r="Q15" s="86">
        <f t="shared" si="5"/>
        <v>380</v>
      </c>
      <c r="R15" s="82">
        <f t="shared" si="6"/>
        <v>3800</v>
      </c>
      <c r="S15" s="40">
        <f t="shared" si="7"/>
        <v>500</v>
      </c>
      <c r="T15" s="82">
        <f t="shared" si="8"/>
        <v>5000</v>
      </c>
      <c r="U15" s="82">
        <f t="shared" si="9"/>
        <v>6000</v>
      </c>
      <c r="V15" s="82">
        <f t="shared" si="10"/>
        <v>9800</v>
      </c>
      <c r="W15" s="3"/>
      <c r="X15" s="26"/>
      <c r="Y15" s="77" t="s">
        <v>133</v>
      </c>
      <c r="Z15" s="77" t="s">
        <v>62</v>
      </c>
      <c r="AA15" s="77" t="s">
        <v>41</v>
      </c>
      <c r="AB15" s="77" t="s">
        <v>42</v>
      </c>
      <c r="AC15" s="77" t="s">
        <v>129</v>
      </c>
      <c r="AD15" s="77" t="s">
        <v>56</v>
      </c>
    </row>
    <row r="16" spans="1:30" ht="18.75" x14ac:dyDescent="0.3">
      <c r="A16" s="2">
        <v>8</v>
      </c>
      <c r="B16" s="3"/>
      <c r="C16" s="3" t="s">
        <v>4</v>
      </c>
      <c r="D16" s="16">
        <v>9000</v>
      </c>
      <c r="E16" s="18">
        <v>0</v>
      </c>
      <c r="F16" s="40">
        <f t="shared" si="13"/>
        <v>9000</v>
      </c>
      <c r="G16" s="127" t="s">
        <v>131</v>
      </c>
      <c r="H16" s="128"/>
      <c r="I16" s="128"/>
      <c r="J16" s="128"/>
      <c r="K16" s="129"/>
      <c r="L16" s="81">
        <f t="shared" si="3"/>
        <v>360</v>
      </c>
      <c r="M16" s="73">
        <v>360</v>
      </c>
      <c r="N16" s="40">
        <f t="shared" si="4"/>
        <v>9360</v>
      </c>
      <c r="O16" s="78">
        <f>SUM(P16-N16)</f>
        <v>640</v>
      </c>
      <c r="P16" s="15">
        <v>10000</v>
      </c>
      <c r="Q16" s="86">
        <f t="shared" si="5"/>
        <v>360</v>
      </c>
      <c r="R16" s="41">
        <f>SUM(AD16)</f>
        <v>3425</v>
      </c>
      <c r="S16" s="40">
        <f t="shared" si="7"/>
        <v>640</v>
      </c>
      <c r="T16" s="41">
        <f>SUM(AD17)</f>
        <v>6090</v>
      </c>
      <c r="U16" s="82">
        <f t="shared" si="9"/>
        <v>6090</v>
      </c>
      <c r="V16" s="82">
        <f t="shared" si="10"/>
        <v>9515</v>
      </c>
      <c r="W16" s="3"/>
      <c r="X16" s="26"/>
      <c r="Y16" s="77" t="s">
        <v>33</v>
      </c>
      <c r="Z16" s="3" t="s">
        <v>40</v>
      </c>
      <c r="AA16" s="3">
        <f>SUM(Q16*16/31)</f>
        <v>185.80645161290323</v>
      </c>
      <c r="AB16" s="76">
        <v>185</v>
      </c>
      <c r="AC16" s="18">
        <f>SUM(Q16*9)</f>
        <v>3240</v>
      </c>
      <c r="AD16" s="41">
        <f>SUM(AB16:AC16)</f>
        <v>3425</v>
      </c>
    </row>
    <row r="17" spans="1:30" ht="18.75" x14ac:dyDescent="0.3">
      <c r="A17" s="2">
        <v>9</v>
      </c>
      <c r="B17" s="3"/>
      <c r="C17" s="3" t="s">
        <v>5</v>
      </c>
      <c r="D17" s="16">
        <v>9000</v>
      </c>
      <c r="E17" s="18">
        <v>0</v>
      </c>
      <c r="F17" s="40">
        <f t="shared" si="13"/>
        <v>9000</v>
      </c>
      <c r="G17" s="93">
        <f t="shared" si="0"/>
        <v>9000</v>
      </c>
      <c r="H17" s="18">
        <v>1000</v>
      </c>
      <c r="I17" s="40">
        <f t="shared" si="11"/>
        <v>10000</v>
      </c>
      <c r="J17" s="82">
        <f t="shared" si="1"/>
        <v>1000</v>
      </c>
      <c r="K17" s="82">
        <f t="shared" si="2"/>
        <v>2000</v>
      </c>
      <c r="L17" s="81">
        <f t="shared" si="3"/>
        <v>360</v>
      </c>
      <c r="M17" s="73">
        <v>360</v>
      </c>
      <c r="N17" s="40">
        <f t="shared" si="4"/>
        <v>9360</v>
      </c>
      <c r="O17" s="78">
        <f>SUM(P17-N17)</f>
        <v>640</v>
      </c>
      <c r="P17" s="15">
        <v>10000</v>
      </c>
      <c r="Q17" s="86">
        <f t="shared" si="5"/>
        <v>360</v>
      </c>
      <c r="R17" s="82">
        <f t="shared" si="6"/>
        <v>3600</v>
      </c>
      <c r="S17" s="40">
        <f t="shared" si="7"/>
        <v>640</v>
      </c>
      <c r="T17" s="82">
        <f t="shared" si="8"/>
        <v>6400</v>
      </c>
      <c r="U17" s="82">
        <f t="shared" si="9"/>
        <v>8400</v>
      </c>
      <c r="V17" s="82">
        <f t="shared" si="10"/>
        <v>12000</v>
      </c>
      <c r="W17" s="3"/>
      <c r="X17" s="26"/>
      <c r="Y17" s="77" t="s">
        <v>89</v>
      </c>
      <c r="Z17" s="3" t="s">
        <v>40</v>
      </c>
      <c r="AA17" s="3">
        <f>SUM(S16*16/31)</f>
        <v>330.32258064516128</v>
      </c>
      <c r="AB17" s="76">
        <v>330</v>
      </c>
      <c r="AC17" s="18">
        <f>SUM(S16*9)</f>
        <v>5760</v>
      </c>
      <c r="AD17" s="41">
        <f>SUM(AB17:AC17)</f>
        <v>6090</v>
      </c>
    </row>
    <row r="18" spans="1:30" ht="18.75" x14ac:dyDescent="0.3">
      <c r="A18" s="2">
        <v>10</v>
      </c>
      <c r="B18" s="3"/>
      <c r="C18" s="3" t="s">
        <v>6</v>
      </c>
      <c r="D18" s="16">
        <v>9000</v>
      </c>
      <c r="E18" s="18">
        <v>0</v>
      </c>
      <c r="F18" s="40">
        <f t="shared" si="13"/>
        <v>9000</v>
      </c>
      <c r="G18" s="93">
        <f t="shared" si="0"/>
        <v>9000</v>
      </c>
      <c r="H18" s="18">
        <v>1000</v>
      </c>
      <c r="I18" s="40">
        <f t="shared" si="11"/>
        <v>10000</v>
      </c>
      <c r="J18" s="82">
        <f t="shared" si="1"/>
        <v>1000</v>
      </c>
      <c r="K18" s="82">
        <f t="shared" si="2"/>
        <v>2000</v>
      </c>
      <c r="L18" s="81">
        <f t="shared" si="3"/>
        <v>360</v>
      </c>
      <c r="M18" s="73">
        <v>360</v>
      </c>
      <c r="N18" s="40">
        <f t="shared" si="4"/>
        <v>9360</v>
      </c>
      <c r="O18" s="78">
        <f>SUM(P18-N18)</f>
        <v>640</v>
      </c>
      <c r="P18" s="15">
        <v>10000</v>
      </c>
      <c r="Q18" s="86">
        <f t="shared" si="5"/>
        <v>360</v>
      </c>
      <c r="R18" s="82">
        <f t="shared" si="6"/>
        <v>3600</v>
      </c>
      <c r="S18" s="40">
        <f t="shared" si="7"/>
        <v>640</v>
      </c>
      <c r="T18" s="82">
        <f t="shared" si="8"/>
        <v>6400</v>
      </c>
      <c r="U18" s="82">
        <f t="shared" si="9"/>
        <v>8400</v>
      </c>
      <c r="V18" s="82">
        <f t="shared" si="10"/>
        <v>12000</v>
      </c>
      <c r="W18" s="3"/>
      <c r="X18" s="26"/>
      <c r="Y18" s="4"/>
    </row>
    <row r="19" spans="1:30" ht="18.75" x14ac:dyDescent="0.3">
      <c r="A19" s="2">
        <v>11</v>
      </c>
      <c r="B19" s="3"/>
      <c r="C19" s="3" t="s">
        <v>7</v>
      </c>
      <c r="D19" s="16">
        <v>9000</v>
      </c>
      <c r="E19" s="18">
        <v>0</v>
      </c>
      <c r="F19" s="40">
        <f t="shared" si="13"/>
        <v>9000</v>
      </c>
      <c r="G19" s="93">
        <f t="shared" si="0"/>
        <v>9000</v>
      </c>
      <c r="H19" s="18">
        <v>1000</v>
      </c>
      <c r="I19" s="40">
        <f t="shared" si="11"/>
        <v>10000</v>
      </c>
      <c r="J19" s="82">
        <f t="shared" si="1"/>
        <v>1000</v>
      </c>
      <c r="K19" s="82">
        <f t="shared" si="2"/>
        <v>2000</v>
      </c>
      <c r="L19" s="81">
        <f t="shared" si="3"/>
        <v>360</v>
      </c>
      <c r="M19" s="73">
        <v>360</v>
      </c>
      <c r="N19" s="40">
        <f t="shared" si="4"/>
        <v>9360</v>
      </c>
      <c r="O19" s="78">
        <f>SUM(P19-N19)</f>
        <v>640</v>
      </c>
      <c r="P19" s="15">
        <v>10000</v>
      </c>
      <c r="Q19" s="86">
        <f t="shared" si="5"/>
        <v>360</v>
      </c>
      <c r="R19" s="82">
        <f t="shared" si="6"/>
        <v>3600</v>
      </c>
      <c r="S19" s="40">
        <f t="shared" si="7"/>
        <v>640</v>
      </c>
      <c r="T19" s="82">
        <f t="shared" si="8"/>
        <v>6400</v>
      </c>
      <c r="U19" s="82">
        <f t="shared" si="9"/>
        <v>8400</v>
      </c>
      <c r="V19" s="82">
        <f t="shared" si="10"/>
        <v>12000</v>
      </c>
      <c r="W19" s="3"/>
      <c r="X19" s="26"/>
      <c r="Y19" s="4"/>
    </row>
    <row r="20" spans="1:30" s="1" customFormat="1" ht="18.75" x14ac:dyDescent="0.3">
      <c r="A20" s="120" t="s">
        <v>99</v>
      </c>
      <c r="B20" s="120"/>
      <c r="C20" s="120"/>
      <c r="D20" s="87" t="s">
        <v>100</v>
      </c>
      <c r="E20" s="88" t="s">
        <v>101</v>
      </c>
      <c r="F20" s="89" t="s">
        <v>102</v>
      </c>
      <c r="G20" s="87" t="s">
        <v>103</v>
      </c>
      <c r="H20" s="88" t="s">
        <v>104</v>
      </c>
      <c r="I20" s="89" t="s">
        <v>105</v>
      </c>
      <c r="J20" s="89" t="s">
        <v>106</v>
      </c>
      <c r="K20" s="89" t="s">
        <v>107</v>
      </c>
      <c r="L20" s="90" t="s">
        <v>108</v>
      </c>
      <c r="M20" s="91" t="s">
        <v>109</v>
      </c>
      <c r="N20" s="89" t="s">
        <v>110</v>
      </c>
      <c r="O20" s="88" t="s">
        <v>111</v>
      </c>
      <c r="P20" s="89" t="s">
        <v>112</v>
      </c>
      <c r="Q20" s="92" t="s">
        <v>113</v>
      </c>
      <c r="R20" s="89" t="s">
        <v>114</v>
      </c>
      <c r="S20" s="89" t="s">
        <v>115</v>
      </c>
      <c r="T20" s="89" t="s">
        <v>116</v>
      </c>
      <c r="U20" s="88" t="s">
        <v>117</v>
      </c>
      <c r="V20" s="88" t="s">
        <v>118</v>
      </c>
      <c r="W20" s="26"/>
      <c r="X20" s="26"/>
      <c r="Y20" s="4"/>
    </row>
    <row r="21" spans="1:30" ht="18.7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83"/>
      <c r="V21" s="83"/>
      <c r="W21" s="83"/>
      <c r="X21" s="83"/>
      <c r="Y21" s="83"/>
    </row>
    <row r="22" spans="1:30" ht="18.75" x14ac:dyDescent="0.3">
      <c r="A22" s="4"/>
      <c r="B22" s="20" t="s">
        <v>98</v>
      </c>
      <c r="C22" s="101" t="s">
        <v>34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85" t="s">
        <v>97</v>
      </c>
      <c r="P22" s="99" t="s">
        <v>119</v>
      </c>
      <c r="Q22" s="99"/>
      <c r="R22" s="99"/>
      <c r="S22" s="4"/>
      <c r="T22" s="101" t="s">
        <v>124</v>
      </c>
      <c r="U22" s="101"/>
      <c r="V22" s="101"/>
      <c r="W22" s="4"/>
      <c r="X22" s="4"/>
    </row>
    <row r="23" spans="1:30" ht="18.75" x14ac:dyDescent="0.3">
      <c r="A23" s="4"/>
      <c r="B23" s="4"/>
      <c r="C23" s="101" t="s">
        <v>36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4"/>
      <c r="P23" s="101" t="s">
        <v>121</v>
      </c>
      <c r="Q23" s="101"/>
      <c r="R23" s="101"/>
      <c r="S23" s="4"/>
      <c r="T23" s="101" t="s">
        <v>125</v>
      </c>
      <c r="U23" s="101"/>
      <c r="V23" s="101"/>
      <c r="W23" s="4"/>
      <c r="X23" s="4"/>
    </row>
    <row r="24" spans="1:30" ht="18.75" x14ac:dyDescent="0.3">
      <c r="A24" s="4"/>
      <c r="B24" s="4"/>
      <c r="C24" s="101" t="s">
        <v>37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4"/>
      <c r="P24" s="101" t="s">
        <v>120</v>
      </c>
      <c r="Q24" s="101"/>
      <c r="R24" s="101"/>
      <c r="S24" s="4"/>
      <c r="T24" s="101" t="s">
        <v>146</v>
      </c>
      <c r="U24" s="101"/>
      <c r="V24" s="101"/>
      <c r="W24" s="4"/>
      <c r="X24" s="4"/>
    </row>
    <row r="25" spans="1:30" ht="18.75" x14ac:dyDescent="0.3">
      <c r="A25" s="4"/>
      <c r="B25" s="4"/>
      <c r="C25" s="101" t="s">
        <v>35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4"/>
      <c r="P25" s="101" t="s">
        <v>122</v>
      </c>
      <c r="Q25" s="101"/>
      <c r="R25" s="101"/>
      <c r="S25" s="4"/>
      <c r="T25" s="4"/>
      <c r="U25" s="4"/>
      <c r="V25" s="4"/>
      <c r="W25" s="4"/>
      <c r="X25" s="4"/>
    </row>
    <row r="26" spans="1:30" ht="18.75" x14ac:dyDescent="0.3">
      <c r="A26" s="4"/>
      <c r="B26" s="4"/>
      <c r="C26" s="101" t="s">
        <v>63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41"/>
      <c r="P26" s="101" t="s">
        <v>123</v>
      </c>
      <c r="Q26" s="101"/>
      <c r="R26" s="101"/>
      <c r="S26" s="4"/>
      <c r="T26" s="94"/>
      <c r="U26" s="115" t="s">
        <v>126</v>
      </c>
      <c r="V26" s="116"/>
      <c r="W26" s="4"/>
      <c r="X26" s="4"/>
    </row>
    <row r="27" spans="1:30" ht="18.75" x14ac:dyDescent="0.3">
      <c r="A27" s="4"/>
      <c r="B27" s="4"/>
      <c r="C27" s="154"/>
      <c r="D27" s="148" t="s">
        <v>144</v>
      </c>
      <c r="E27" s="149"/>
      <c r="F27" s="149"/>
      <c r="G27" s="149"/>
      <c r="H27" s="149"/>
      <c r="I27" s="149"/>
      <c r="J27" s="149"/>
      <c r="K27" s="149"/>
      <c r="L27" s="149"/>
      <c r="M27" s="149"/>
      <c r="N27" s="150"/>
      <c r="O27" s="4"/>
      <c r="P27" s="101"/>
      <c r="Q27" s="101"/>
      <c r="R27" s="101"/>
      <c r="S27" s="4"/>
      <c r="T27" s="4"/>
      <c r="U27" s="117" t="s">
        <v>136</v>
      </c>
      <c r="V27" s="119"/>
      <c r="W27" s="4"/>
      <c r="X27" s="4"/>
    </row>
    <row r="28" spans="1:30" ht="18.75" x14ac:dyDescent="0.3">
      <c r="A28" s="4"/>
      <c r="B28" s="4"/>
      <c r="C28" s="155"/>
      <c r="D28" s="151" t="s">
        <v>145</v>
      </c>
      <c r="E28" s="152"/>
      <c r="F28" s="152"/>
      <c r="G28" s="152"/>
      <c r="H28" s="152"/>
      <c r="I28" s="152"/>
      <c r="J28" s="152"/>
      <c r="K28" s="152"/>
      <c r="L28" s="152"/>
      <c r="M28" s="152"/>
      <c r="N28" s="153"/>
      <c r="O28" s="4"/>
      <c r="P28" s="4"/>
      <c r="Q28" s="4"/>
      <c r="R28" s="4"/>
      <c r="S28" s="4"/>
      <c r="T28" s="4"/>
      <c r="U28" s="4"/>
      <c r="V28" s="4"/>
      <c r="W28" s="4"/>
    </row>
    <row r="29" spans="1:30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30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0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30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</sheetData>
  <mergeCells count="46">
    <mergeCell ref="D27:N27"/>
    <mergeCell ref="D28:N28"/>
    <mergeCell ref="C27:C28"/>
    <mergeCell ref="G12:K12"/>
    <mergeCell ref="G16:K16"/>
    <mergeCell ref="A1:AD1"/>
    <mergeCell ref="A2:AD2"/>
    <mergeCell ref="A3:AD3"/>
    <mergeCell ref="Z10:AD10"/>
    <mergeCell ref="E7:E8"/>
    <mergeCell ref="F7:F8"/>
    <mergeCell ref="L7:M7"/>
    <mergeCell ref="A5:A8"/>
    <mergeCell ref="B5:B8"/>
    <mergeCell ref="C5:C8"/>
    <mergeCell ref="D5:F5"/>
    <mergeCell ref="D6:F6"/>
    <mergeCell ref="D7:D8"/>
    <mergeCell ref="W5:W8"/>
    <mergeCell ref="O7:O8"/>
    <mergeCell ref="P7:P8"/>
    <mergeCell ref="G5:T5"/>
    <mergeCell ref="L6:T6"/>
    <mergeCell ref="Q7:R7"/>
    <mergeCell ref="S7:T7"/>
    <mergeCell ref="G6:K6"/>
    <mergeCell ref="J7:K7"/>
    <mergeCell ref="G7:G8"/>
    <mergeCell ref="H7:H8"/>
    <mergeCell ref="I7:I8"/>
    <mergeCell ref="C25:N25"/>
    <mergeCell ref="C26:N26"/>
    <mergeCell ref="C22:N22"/>
    <mergeCell ref="A20:C20"/>
    <mergeCell ref="P23:R23"/>
    <mergeCell ref="P24:R24"/>
    <mergeCell ref="P25:R25"/>
    <mergeCell ref="P26:R26"/>
    <mergeCell ref="C24:N24"/>
    <mergeCell ref="C23:N23"/>
    <mergeCell ref="P27:R27"/>
    <mergeCell ref="T22:V22"/>
    <mergeCell ref="T23:V23"/>
    <mergeCell ref="T24:V24"/>
    <mergeCell ref="U26:V26"/>
    <mergeCell ref="U27:V27"/>
  </mergeCells>
  <pageMargins left="0.51181102362204722" right="0.70866141732283472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topLeftCell="A13" workbookViewId="0">
      <selection activeCell="C26" sqref="C26:F26"/>
    </sheetView>
  </sheetViews>
  <sheetFormatPr defaultRowHeight="14.25" x14ac:dyDescent="0.2"/>
  <cols>
    <col min="1" max="1" width="4" customWidth="1"/>
    <col min="2" max="2" width="16.25" customWidth="1"/>
    <col min="3" max="3" width="21.25" customWidth="1"/>
    <col min="4" max="4" width="10.375" customWidth="1"/>
    <col min="5" max="5" width="14.5" customWidth="1"/>
    <col min="6" max="6" width="9.375" customWidth="1"/>
    <col min="7" max="7" width="11.75" style="1" customWidth="1"/>
    <col min="8" max="8" width="10" customWidth="1"/>
    <col min="9" max="9" width="6.625" customWidth="1"/>
    <col min="10" max="11" width="9.375" customWidth="1"/>
    <col min="12" max="12" width="1.375" style="1" customWidth="1"/>
    <col min="15" max="15" width="7.75" customWidth="1"/>
  </cols>
  <sheetData>
    <row r="1" spans="1:25" ht="20.25" x14ac:dyDescent="0.3">
      <c r="A1" s="107" t="s">
        <v>139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59"/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</row>
    <row r="2" spans="1:25" ht="20.25" x14ac:dyDescent="0.3">
      <c r="A2" s="107" t="s">
        <v>85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59"/>
      <c r="M2" s="4"/>
      <c r="N2" s="4"/>
      <c r="O2" s="4"/>
      <c r="P2" s="4"/>
      <c r="Q2" s="4"/>
      <c r="R2" s="4"/>
      <c r="S2" s="4"/>
      <c r="T2" s="4"/>
      <c r="U2" s="1"/>
      <c r="V2" s="1"/>
      <c r="W2" s="1"/>
      <c r="X2" s="1"/>
      <c r="Y2" s="1"/>
    </row>
    <row r="3" spans="1:25" ht="20.25" x14ac:dyDescent="0.3">
      <c r="A3" s="107" t="s">
        <v>31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9"/>
      <c r="M3" s="4"/>
      <c r="N3" s="4"/>
      <c r="O3" s="4"/>
      <c r="P3" s="4"/>
      <c r="Q3" s="4"/>
      <c r="R3" s="4"/>
      <c r="S3" s="4"/>
      <c r="T3" s="4"/>
      <c r="U3" s="1"/>
      <c r="V3" s="1"/>
      <c r="W3" s="1"/>
      <c r="X3" s="1"/>
      <c r="Y3" s="1"/>
    </row>
    <row r="4" spans="1:25" ht="18.7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"/>
      <c r="V4" s="1"/>
      <c r="W4" s="1"/>
      <c r="X4" s="1"/>
      <c r="Y4" s="1"/>
    </row>
    <row r="5" spans="1:25" ht="18.75" x14ac:dyDescent="0.3">
      <c r="A5" s="114" t="s">
        <v>0</v>
      </c>
      <c r="B5" s="114" t="s">
        <v>1</v>
      </c>
      <c r="C5" s="114" t="s">
        <v>21</v>
      </c>
      <c r="D5" s="115" t="s">
        <v>67</v>
      </c>
      <c r="E5" s="116"/>
      <c r="F5" s="108" t="s">
        <v>71</v>
      </c>
      <c r="G5" s="110"/>
      <c r="H5" s="110"/>
      <c r="I5" s="110"/>
      <c r="J5" s="111"/>
      <c r="K5" s="114" t="s">
        <v>22</v>
      </c>
      <c r="L5" s="62"/>
      <c r="M5" s="4"/>
      <c r="N5" s="4"/>
      <c r="O5" s="4"/>
      <c r="P5" s="4"/>
      <c r="Q5" s="4"/>
      <c r="R5" s="4"/>
      <c r="S5" s="4"/>
      <c r="T5" s="4"/>
      <c r="U5" s="1"/>
      <c r="V5" s="1"/>
      <c r="W5" s="1"/>
      <c r="X5" s="1"/>
      <c r="Y5" s="1"/>
    </row>
    <row r="6" spans="1:25" ht="18.75" x14ac:dyDescent="0.3">
      <c r="A6" s="114"/>
      <c r="B6" s="114"/>
      <c r="C6" s="114"/>
      <c r="D6" s="117" t="s">
        <v>32</v>
      </c>
      <c r="E6" s="119"/>
      <c r="F6" s="8" t="s">
        <v>69</v>
      </c>
      <c r="G6" s="8" t="s">
        <v>66</v>
      </c>
      <c r="H6" s="10" t="s">
        <v>69</v>
      </c>
      <c r="I6" s="8" t="s">
        <v>15</v>
      </c>
      <c r="J6" s="8" t="s">
        <v>18</v>
      </c>
      <c r="K6" s="114"/>
      <c r="L6" s="62"/>
      <c r="M6" s="4"/>
      <c r="N6" s="4"/>
      <c r="O6" s="4"/>
      <c r="P6" s="4"/>
      <c r="Q6" s="4"/>
      <c r="R6" s="4"/>
      <c r="S6" s="4"/>
      <c r="T6" s="4"/>
      <c r="U6" s="1"/>
      <c r="V6" s="1"/>
      <c r="W6" s="1"/>
      <c r="X6" s="1"/>
      <c r="Y6" s="1"/>
    </row>
    <row r="7" spans="1:25" ht="18.75" x14ac:dyDescent="0.3">
      <c r="A7" s="114"/>
      <c r="B7" s="114"/>
      <c r="C7" s="114"/>
      <c r="D7" s="9" t="s">
        <v>33</v>
      </c>
      <c r="E7" s="9" t="s">
        <v>68</v>
      </c>
      <c r="F7" s="9" t="s">
        <v>65</v>
      </c>
      <c r="G7" s="9" t="s">
        <v>70</v>
      </c>
      <c r="H7" s="11" t="s">
        <v>14</v>
      </c>
      <c r="I7" s="9" t="s">
        <v>16</v>
      </c>
      <c r="J7" s="9" t="s">
        <v>20</v>
      </c>
      <c r="K7" s="114"/>
      <c r="L7" s="62"/>
      <c r="M7" s="4"/>
      <c r="N7" s="4"/>
      <c r="O7" s="4"/>
      <c r="P7" s="4"/>
      <c r="Q7" s="4"/>
      <c r="R7" s="4"/>
      <c r="S7" s="4"/>
      <c r="T7" s="4"/>
      <c r="U7" s="1"/>
      <c r="V7" s="1"/>
      <c r="W7" s="1"/>
      <c r="X7" s="1"/>
      <c r="Y7" s="1"/>
    </row>
    <row r="8" spans="1:25" ht="18.75" x14ac:dyDescent="0.3">
      <c r="A8" s="2">
        <v>1</v>
      </c>
      <c r="B8" s="3"/>
      <c r="C8" s="3" t="s">
        <v>2</v>
      </c>
      <c r="D8" s="16">
        <v>11500</v>
      </c>
      <c r="E8" s="15">
        <v>785</v>
      </c>
      <c r="F8" s="18">
        <v>1785</v>
      </c>
      <c r="G8" s="82">
        <f t="shared" ref="G8:G18" si="0">SUM(D8+F8)</f>
        <v>13285</v>
      </c>
      <c r="H8" s="40">
        <f t="shared" ref="H8:H18" si="1">SUM(F8-E8)</f>
        <v>1000</v>
      </c>
      <c r="I8" s="15">
        <v>12</v>
      </c>
      <c r="J8" s="82">
        <f>SUM(H8*I8)</f>
        <v>12000</v>
      </c>
      <c r="K8" s="18"/>
      <c r="L8" s="63"/>
      <c r="M8" s="4"/>
      <c r="N8" s="4"/>
      <c r="O8" s="4"/>
      <c r="P8" s="4"/>
      <c r="Q8" s="4"/>
      <c r="R8" s="4"/>
      <c r="S8" s="4"/>
      <c r="T8" s="4"/>
      <c r="U8" s="1"/>
      <c r="V8" s="1"/>
      <c r="W8" s="1"/>
      <c r="X8" s="1"/>
      <c r="Y8" s="1"/>
    </row>
    <row r="9" spans="1:25" ht="18.75" x14ac:dyDescent="0.3">
      <c r="A9" s="2">
        <v>2</v>
      </c>
      <c r="B9" s="3"/>
      <c r="C9" s="3" t="s">
        <v>3</v>
      </c>
      <c r="D9" s="16">
        <v>9400</v>
      </c>
      <c r="E9" s="15">
        <v>1500</v>
      </c>
      <c r="F9" s="18">
        <v>2000</v>
      </c>
      <c r="G9" s="82">
        <f t="shared" si="0"/>
        <v>11400</v>
      </c>
      <c r="H9" s="40">
        <f t="shared" si="1"/>
        <v>500</v>
      </c>
      <c r="I9" s="15">
        <v>12</v>
      </c>
      <c r="J9" s="82">
        <f>SUM(H9*I9)</f>
        <v>6000</v>
      </c>
      <c r="K9" s="18"/>
      <c r="L9" s="64"/>
      <c r="M9" s="136" t="s">
        <v>60</v>
      </c>
      <c r="N9" s="136"/>
      <c r="O9" s="136"/>
      <c r="P9" s="136"/>
      <c r="Q9" s="136"/>
      <c r="R9" s="4"/>
      <c r="S9" s="4"/>
      <c r="T9" s="4"/>
      <c r="U9" s="1"/>
      <c r="V9" s="1"/>
      <c r="W9" s="1"/>
      <c r="X9" s="1"/>
      <c r="Y9" s="1"/>
    </row>
    <row r="10" spans="1:25" ht="18.75" x14ac:dyDescent="0.3">
      <c r="A10" s="2">
        <v>3</v>
      </c>
      <c r="B10" s="3"/>
      <c r="C10" s="6" t="s">
        <v>9</v>
      </c>
      <c r="D10" s="16">
        <v>12320</v>
      </c>
      <c r="E10" s="15">
        <v>0</v>
      </c>
      <c r="F10" s="18">
        <v>965</v>
      </c>
      <c r="G10" s="82">
        <f t="shared" si="0"/>
        <v>13285</v>
      </c>
      <c r="H10" s="40">
        <f t="shared" si="1"/>
        <v>965</v>
      </c>
      <c r="I10" s="15">
        <v>12</v>
      </c>
      <c r="J10" s="82">
        <f>SUM(H10*I10)</f>
        <v>11580</v>
      </c>
      <c r="K10" s="18"/>
      <c r="L10" s="63"/>
      <c r="M10" s="5" t="s">
        <v>62</v>
      </c>
      <c r="N10" s="5" t="s">
        <v>39</v>
      </c>
      <c r="O10" s="5" t="s">
        <v>42</v>
      </c>
      <c r="P10" s="22" t="s">
        <v>132</v>
      </c>
      <c r="Q10" s="5" t="s">
        <v>56</v>
      </c>
      <c r="R10" s="4"/>
      <c r="S10" s="5"/>
      <c r="T10" s="5"/>
      <c r="U10" s="1"/>
      <c r="V10" s="1"/>
      <c r="W10" s="1"/>
      <c r="X10" s="1"/>
      <c r="Y10" s="1"/>
    </row>
    <row r="11" spans="1:25" ht="18.75" x14ac:dyDescent="0.3">
      <c r="A11" s="2">
        <v>4</v>
      </c>
      <c r="B11" s="3"/>
      <c r="C11" s="3" t="s">
        <v>10</v>
      </c>
      <c r="D11" s="16">
        <v>11500</v>
      </c>
      <c r="E11" s="15">
        <v>785</v>
      </c>
      <c r="F11" s="18">
        <v>1785</v>
      </c>
      <c r="G11" s="82">
        <f t="shared" si="0"/>
        <v>13285</v>
      </c>
      <c r="H11" s="40">
        <f t="shared" si="1"/>
        <v>1000</v>
      </c>
      <c r="I11" s="21" t="s">
        <v>137</v>
      </c>
      <c r="J11" s="82">
        <v>8870</v>
      </c>
      <c r="K11" s="18"/>
      <c r="L11" s="63"/>
      <c r="M11" s="5" t="s">
        <v>38</v>
      </c>
      <c r="N11" s="4">
        <f>SUM(H11*27/31)</f>
        <v>870.9677419354839</v>
      </c>
      <c r="O11" s="19">
        <v>870</v>
      </c>
      <c r="P11" s="23">
        <f>SUM(H11*8)</f>
        <v>8000</v>
      </c>
      <c r="Q11" s="23">
        <f>SUM(O11:P11)</f>
        <v>8870</v>
      </c>
      <c r="R11" s="5"/>
      <c r="S11" s="12"/>
      <c r="T11" s="23"/>
      <c r="U11" s="1"/>
      <c r="V11" s="1"/>
      <c r="W11" s="1"/>
      <c r="X11" s="1"/>
      <c r="Y11" s="1"/>
    </row>
    <row r="12" spans="1:25" ht="18.75" x14ac:dyDescent="0.3">
      <c r="A12" s="2">
        <v>5</v>
      </c>
      <c r="B12" s="3"/>
      <c r="C12" s="3" t="s">
        <v>11</v>
      </c>
      <c r="D12" s="16">
        <v>11780</v>
      </c>
      <c r="E12" s="15">
        <v>505</v>
      </c>
      <c r="F12" s="18">
        <v>1505</v>
      </c>
      <c r="G12" s="82">
        <f t="shared" si="0"/>
        <v>13285</v>
      </c>
      <c r="H12" s="40">
        <f t="shared" si="1"/>
        <v>1000</v>
      </c>
      <c r="I12" s="15">
        <v>12</v>
      </c>
      <c r="J12" s="82">
        <f>SUM(H12*I12)</f>
        <v>12000</v>
      </c>
      <c r="K12" s="18"/>
      <c r="L12" s="63"/>
      <c r="M12" s="5"/>
      <c r="N12" s="4"/>
      <c r="O12" s="4"/>
      <c r="P12" s="4"/>
      <c r="Q12" s="4"/>
      <c r="R12" s="4"/>
      <c r="S12" s="4"/>
      <c r="T12" s="4"/>
      <c r="U12" s="1"/>
      <c r="V12" s="1"/>
      <c r="W12" s="1"/>
      <c r="X12" s="1"/>
      <c r="Y12" s="1"/>
    </row>
    <row r="13" spans="1:25" ht="18.75" x14ac:dyDescent="0.3">
      <c r="A13" s="2">
        <v>6</v>
      </c>
      <c r="B13" s="3"/>
      <c r="C13" s="3" t="s">
        <v>12</v>
      </c>
      <c r="D13" s="16">
        <v>9400</v>
      </c>
      <c r="E13" s="15">
        <v>1500</v>
      </c>
      <c r="F13" s="18">
        <v>2000</v>
      </c>
      <c r="G13" s="82">
        <f t="shared" si="0"/>
        <v>11400</v>
      </c>
      <c r="H13" s="40">
        <f t="shared" si="1"/>
        <v>500</v>
      </c>
      <c r="I13" s="15">
        <v>12</v>
      </c>
      <c r="J13" s="82">
        <f>SUM(H13*I13)</f>
        <v>6000</v>
      </c>
      <c r="K13" s="18"/>
      <c r="L13" s="63"/>
      <c r="M13" s="5"/>
      <c r="N13" s="5"/>
      <c r="O13" s="5"/>
      <c r="P13" s="5"/>
      <c r="Q13" s="19"/>
      <c r="R13" s="4"/>
      <c r="S13" s="4"/>
      <c r="T13" s="4"/>
      <c r="U13" s="1"/>
      <c r="V13" s="1"/>
      <c r="W13" s="1"/>
      <c r="X13" s="1"/>
      <c r="Y13" s="1"/>
    </row>
    <row r="14" spans="1:25" ht="18.75" x14ac:dyDescent="0.3">
      <c r="A14" s="2">
        <v>7</v>
      </c>
      <c r="B14" s="3"/>
      <c r="C14" s="3" t="s">
        <v>8</v>
      </c>
      <c r="D14" s="16">
        <v>9400</v>
      </c>
      <c r="E14" s="15">
        <v>1500</v>
      </c>
      <c r="F14" s="18">
        <v>2000</v>
      </c>
      <c r="G14" s="82">
        <f t="shared" si="0"/>
        <v>11400</v>
      </c>
      <c r="H14" s="40">
        <f t="shared" si="1"/>
        <v>500</v>
      </c>
      <c r="I14" s="15">
        <v>12</v>
      </c>
      <c r="J14" s="82">
        <f>SUM(H14*I14)</f>
        <v>6000</v>
      </c>
      <c r="K14" s="18"/>
      <c r="L14" s="63"/>
      <c r="M14" s="5" t="s">
        <v>62</v>
      </c>
      <c r="N14" s="5" t="s">
        <v>41</v>
      </c>
      <c r="O14" s="5" t="s">
        <v>42</v>
      </c>
      <c r="P14" s="5" t="s">
        <v>129</v>
      </c>
      <c r="Q14" s="5" t="s">
        <v>56</v>
      </c>
      <c r="R14" s="4"/>
      <c r="S14" s="4"/>
      <c r="T14" s="4"/>
      <c r="U14" s="1"/>
      <c r="V14" s="1"/>
      <c r="W14" s="1"/>
      <c r="X14" s="1"/>
      <c r="Y14" s="1"/>
    </row>
    <row r="15" spans="1:25" ht="18.75" x14ac:dyDescent="0.3">
      <c r="A15" s="2">
        <v>8</v>
      </c>
      <c r="B15" s="3"/>
      <c r="C15" s="3" t="s">
        <v>4</v>
      </c>
      <c r="D15" s="16">
        <v>9000</v>
      </c>
      <c r="E15" s="15">
        <v>0</v>
      </c>
      <c r="F15" s="18">
        <v>1000</v>
      </c>
      <c r="G15" s="82">
        <f t="shared" si="0"/>
        <v>10000</v>
      </c>
      <c r="H15" s="40">
        <f t="shared" si="1"/>
        <v>1000</v>
      </c>
      <c r="I15" s="21" t="s">
        <v>138</v>
      </c>
      <c r="J15" s="82">
        <v>9516</v>
      </c>
      <c r="K15" s="18"/>
      <c r="L15" s="63"/>
      <c r="M15" s="4" t="s">
        <v>40</v>
      </c>
      <c r="N15" s="4">
        <f>SUM(H15*16/31)</f>
        <v>516.12903225806451</v>
      </c>
      <c r="O15" s="19">
        <v>516</v>
      </c>
      <c r="P15" s="23">
        <f>SUM(H15*9)</f>
        <v>9000</v>
      </c>
      <c r="Q15" s="23">
        <f>SUM(O15:P15)</f>
        <v>9516</v>
      </c>
      <c r="R15" s="4"/>
      <c r="S15" s="4"/>
      <c r="T15" s="4"/>
      <c r="U15" s="1"/>
      <c r="V15" s="1"/>
      <c r="W15" s="1"/>
      <c r="X15" s="1"/>
      <c r="Y15" s="1"/>
    </row>
    <row r="16" spans="1:25" ht="18.75" x14ac:dyDescent="0.3">
      <c r="A16" s="2">
        <v>9</v>
      </c>
      <c r="B16" s="3"/>
      <c r="C16" s="3" t="s">
        <v>5</v>
      </c>
      <c r="D16" s="16">
        <v>9000</v>
      </c>
      <c r="E16" s="15">
        <v>0</v>
      </c>
      <c r="F16" s="18">
        <v>1000</v>
      </c>
      <c r="G16" s="82">
        <f t="shared" si="0"/>
        <v>10000</v>
      </c>
      <c r="H16" s="40">
        <f t="shared" si="1"/>
        <v>1000</v>
      </c>
      <c r="I16" s="15">
        <v>12</v>
      </c>
      <c r="J16" s="82">
        <f>SUM(H16*I16)</f>
        <v>12000</v>
      </c>
      <c r="K16" s="18"/>
      <c r="L16" s="63"/>
      <c r="M16" s="4"/>
      <c r="N16" s="4"/>
      <c r="O16" s="4"/>
      <c r="P16" s="4"/>
      <c r="Q16" s="4"/>
      <c r="R16" s="4"/>
      <c r="S16" s="4"/>
      <c r="T16" s="4"/>
      <c r="U16" s="1"/>
      <c r="V16" s="1"/>
      <c r="W16" s="1"/>
      <c r="X16" s="1"/>
      <c r="Y16" s="1"/>
    </row>
    <row r="17" spans="1:25" ht="18.75" x14ac:dyDescent="0.3">
      <c r="A17" s="2">
        <v>10</v>
      </c>
      <c r="B17" s="3"/>
      <c r="C17" s="3" t="s">
        <v>6</v>
      </c>
      <c r="D17" s="16">
        <v>9000</v>
      </c>
      <c r="E17" s="15">
        <v>0</v>
      </c>
      <c r="F17" s="18">
        <v>1000</v>
      </c>
      <c r="G17" s="82">
        <f t="shared" si="0"/>
        <v>10000</v>
      </c>
      <c r="H17" s="40">
        <f t="shared" si="1"/>
        <v>1000</v>
      </c>
      <c r="I17" s="15">
        <v>12</v>
      </c>
      <c r="J17" s="82">
        <f>SUM(H17*I17)</f>
        <v>12000</v>
      </c>
      <c r="K17" s="18"/>
      <c r="L17" s="63"/>
      <c r="M17" s="5"/>
      <c r="N17" s="4"/>
      <c r="O17" s="4"/>
      <c r="P17" s="4"/>
      <c r="Q17" s="4"/>
      <c r="R17" s="4"/>
      <c r="S17" s="4"/>
      <c r="T17" s="4"/>
      <c r="U17" s="1"/>
      <c r="V17" s="1"/>
      <c r="W17" s="1"/>
      <c r="X17" s="1"/>
      <c r="Y17" s="1"/>
    </row>
    <row r="18" spans="1:25" ht="18.75" x14ac:dyDescent="0.3">
      <c r="A18" s="2">
        <v>11</v>
      </c>
      <c r="B18" s="3"/>
      <c r="C18" s="3" t="s">
        <v>7</v>
      </c>
      <c r="D18" s="16">
        <v>9000</v>
      </c>
      <c r="E18" s="15">
        <v>0</v>
      </c>
      <c r="F18" s="18">
        <v>1000</v>
      </c>
      <c r="G18" s="82">
        <f t="shared" si="0"/>
        <v>10000</v>
      </c>
      <c r="H18" s="40">
        <f t="shared" si="1"/>
        <v>1000</v>
      </c>
      <c r="I18" s="15">
        <v>12</v>
      </c>
      <c r="J18" s="82">
        <f>SUM(H18*I18)</f>
        <v>12000</v>
      </c>
      <c r="K18" s="18"/>
      <c r="L18" s="63"/>
      <c r="M18" s="4"/>
      <c r="N18" s="4"/>
      <c r="O18" s="4"/>
      <c r="P18" s="4"/>
      <c r="Q18" s="4"/>
      <c r="R18" s="4"/>
      <c r="S18" s="4"/>
      <c r="T18" s="4"/>
      <c r="U18" s="1"/>
      <c r="V18" s="1"/>
      <c r="W18" s="1"/>
      <c r="X18" s="1"/>
      <c r="Y18" s="1"/>
    </row>
    <row r="19" spans="1:25" ht="18.75" x14ac:dyDescent="0.3">
      <c r="A19" s="137" t="s">
        <v>29</v>
      </c>
      <c r="B19" s="138"/>
      <c r="C19" s="138"/>
      <c r="D19" s="138"/>
      <c r="E19" s="138"/>
      <c r="F19" s="138"/>
      <c r="G19" s="138"/>
      <c r="H19" s="138"/>
      <c r="I19" s="138"/>
      <c r="J19" s="82">
        <f>SUM(J8:J18)</f>
        <v>107966</v>
      </c>
      <c r="K19" s="29"/>
      <c r="L19" s="29"/>
      <c r="M19" s="4"/>
      <c r="N19" s="4"/>
      <c r="O19" s="4"/>
      <c r="P19" s="4"/>
      <c r="Q19" s="4"/>
      <c r="R19" s="4"/>
      <c r="S19" s="4"/>
      <c r="T19" s="4"/>
      <c r="U19" s="1"/>
      <c r="V19" s="1"/>
      <c r="W19" s="1"/>
      <c r="X19" s="1"/>
      <c r="Y19" s="1"/>
    </row>
    <row r="20" spans="1:25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"/>
      <c r="V20" s="1"/>
      <c r="W20" s="1"/>
      <c r="X20" s="1"/>
      <c r="Y20" s="1"/>
    </row>
    <row r="21" spans="1:25" ht="18.75" x14ac:dyDescent="0.3">
      <c r="A21" s="4"/>
      <c r="B21" s="20" t="s">
        <v>22</v>
      </c>
      <c r="C21" s="101" t="s">
        <v>34</v>
      </c>
      <c r="D21" s="101"/>
      <c r="E21" s="101"/>
      <c r="F21" s="101"/>
      <c r="G21" s="101"/>
      <c r="H21" s="101"/>
      <c r="I21" s="101"/>
      <c r="J21" s="101"/>
      <c r="K21" s="101"/>
      <c r="L21" s="60"/>
      <c r="M21" s="4"/>
      <c r="N21" s="4"/>
      <c r="O21" s="4"/>
      <c r="P21" s="4"/>
      <c r="Q21" s="4"/>
      <c r="R21" s="4"/>
      <c r="S21" s="4"/>
      <c r="T21" s="4"/>
      <c r="U21" s="1"/>
      <c r="V21" s="1"/>
      <c r="W21" s="1"/>
      <c r="X21" s="1"/>
      <c r="Y21" s="1"/>
    </row>
    <row r="22" spans="1:25" ht="18.75" x14ac:dyDescent="0.3">
      <c r="A22" s="4"/>
      <c r="B22" s="4"/>
      <c r="C22" s="101" t="s">
        <v>36</v>
      </c>
      <c r="D22" s="101"/>
      <c r="E22" s="101"/>
      <c r="F22" s="101"/>
      <c r="G22" s="101"/>
      <c r="H22" s="101"/>
      <c r="I22" s="101"/>
      <c r="J22" s="101"/>
      <c r="K22" s="101"/>
      <c r="L22" s="60"/>
      <c r="M22" s="4"/>
      <c r="N22" s="4"/>
      <c r="O22" s="4"/>
      <c r="P22" s="4"/>
      <c r="Q22" s="4"/>
      <c r="R22" s="4"/>
      <c r="S22" s="4"/>
      <c r="T22" s="4"/>
      <c r="U22" s="1"/>
      <c r="V22" s="1"/>
      <c r="W22" s="1"/>
      <c r="X22" s="1"/>
      <c r="Y22" s="1"/>
    </row>
    <row r="23" spans="1:25" ht="18.75" x14ac:dyDescent="0.3">
      <c r="A23" s="4"/>
      <c r="B23" s="4"/>
      <c r="C23" s="101" t="s">
        <v>37</v>
      </c>
      <c r="D23" s="101"/>
      <c r="E23" s="101"/>
      <c r="F23" s="101"/>
      <c r="G23" s="101"/>
      <c r="H23" s="101"/>
      <c r="I23" s="101"/>
      <c r="J23" s="101"/>
      <c r="K23" s="101"/>
      <c r="L23" s="60"/>
      <c r="M23" s="4"/>
      <c r="N23" s="4"/>
      <c r="O23" s="4"/>
      <c r="P23" s="4"/>
      <c r="Q23" s="4"/>
      <c r="R23" s="4"/>
      <c r="S23" s="4"/>
      <c r="T23" s="4"/>
      <c r="U23" s="1"/>
      <c r="V23" s="1"/>
      <c r="W23" s="1"/>
      <c r="X23" s="1"/>
      <c r="Y23" s="1"/>
    </row>
    <row r="24" spans="1:25" ht="18.75" x14ac:dyDescent="0.3">
      <c r="A24" s="4"/>
      <c r="B24" s="4"/>
      <c r="C24" s="101" t="s">
        <v>35</v>
      </c>
      <c r="D24" s="101"/>
      <c r="E24" s="101"/>
      <c r="F24" s="101"/>
      <c r="G24" s="101"/>
      <c r="H24" s="101"/>
      <c r="I24" s="101"/>
      <c r="J24" s="101"/>
      <c r="K24" s="101"/>
      <c r="L24" s="60"/>
      <c r="M24" s="4"/>
      <c r="N24" s="4"/>
      <c r="O24" s="4"/>
      <c r="P24" s="4"/>
      <c r="Q24" s="4"/>
      <c r="R24" s="4"/>
      <c r="S24" s="4"/>
      <c r="T24" s="4"/>
      <c r="U24" s="1"/>
      <c r="V24" s="1"/>
      <c r="W24" s="1"/>
      <c r="X24" s="1"/>
      <c r="Y24" s="1"/>
    </row>
    <row r="25" spans="1:25" ht="18.75" x14ac:dyDescent="0.3">
      <c r="A25" s="4"/>
      <c r="B25" s="4"/>
      <c r="C25" s="101" t="s">
        <v>63</v>
      </c>
      <c r="D25" s="101"/>
      <c r="E25" s="101"/>
      <c r="F25" s="101"/>
      <c r="G25" s="101"/>
      <c r="H25" s="101"/>
      <c r="I25" s="101"/>
      <c r="J25" s="101"/>
      <c r="K25" s="101"/>
      <c r="L25" s="60"/>
      <c r="M25" s="4"/>
      <c r="N25" s="4"/>
      <c r="O25" s="4"/>
      <c r="P25" s="4"/>
      <c r="Q25" s="4"/>
      <c r="R25" s="4"/>
      <c r="S25" s="4"/>
      <c r="T25" s="4"/>
      <c r="U25" s="1"/>
      <c r="V25" s="1"/>
      <c r="W25" s="1"/>
      <c r="X25" s="1"/>
      <c r="Y25" s="1"/>
    </row>
    <row r="26" spans="1:25" ht="18.75" x14ac:dyDescent="0.3">
      <c r="A26" s="4"/>
      <c r="B26" s="4"/>
      <c r="C26" s="142"/>
      <c r="D26" s="143" t="s">
        <v>147</v>
      </c>
      <c r="E26" s="144"/>
      <c r="F26" s="14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"/>
      <c r="V26" s="1"/>
      <c r="W26" s="1"/>
      <c r="X26" s="1"/>
      <c r="Y26" s="1"/>
    </row>
    <row r="27" spans="1:25" s="27" customFormat="1" ht="18.75" x14ac:dyDescent="0.3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1:25" s="27" customFormat="1" ht="18.75" x14ac:dyDescent="0.3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5" s="27" customFormat="1" ht="18.75" x14ac:dyDescent="0.3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5" s="27" customFormat="1" ht="18.75" x14ac:dyDescent="0.3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5" s="27" customFormat="1" ht="18.75" x14ac:dyDescent="0.3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25" s="27" customFormat="1" ht="18.75" x14ac:dyDescent="0.3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1:25" s="27" customFormat="1" ht="18.75" x14ac:dyDescent="0.3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1:25" s="27" customFormat="1" ht="18.75" x14ac:dyDescent="0.3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25" s="27" customFormat="1" ht="18.75" x14ac:dyDescent="0.3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</row>
    <row r="36" spans="1:25" s="27" customFormat="1" ht="18.75" x14ac:dyDescent="0.3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</row>
    <row r="37" spans="1:25" s="27" customFormat="1" ht="18.75" x14ac:dyDescent="0.3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</row>
    <row r="38" spans="1:25" s="27" customFormat="1" ht="18.75" x14ac:dyDescent="0.3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  <row r="39" spans="1:25" s="27" customFormat="1" ht="18.75" x14ac:dyDescent="0.3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</row>
    <row r="40" spans="1:25" s="27" customFormat="1" ht="18.75" x14ac:dyDescent="0.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</row>
    <row r="41" spans="1:25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"/>
      <c r="V41" s="1"/>
      <c r="W41" s="1"/>
      <c r="X41" s="1"/>
      <c r="Y41" s="1"/>
    </row>
    <row r="42" spans="1:25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"/>
      <c r="V42" s="1"/>
      <c r="W42" s="1"/>
      <c r="X42" s="1"/>
      <c r="Y42" s="1"/>
    </row>
    <row r="43" spans="1:25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"/>
      <c r="V43" s="1"/>
      <c r="W43" s="1"/>
      <c r="X43" s="1"/>
      <c r="Y43" s="1"/>
    </row>
    <row r="44" spans="1:25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"/>
      <c r="V44" s="1"/>
      <c r="W44" s="1"/>
      <c r="X44" s="1"/>
      <c r="Y44" s="1"/>
    </row>
    <row r="45" spans="1:25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1"/>
      <c r="V45" s="1"/>
      <c r="W45" s="1"/>
      <c r="X45" s="1"/>
      <c r="Y45" s="1"/>
    </row>
    <row r="46" spans="1:25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"/>
      <c r="V46" s="1"/>
      <c r="W46" s="1"/>
      <c r="X46" s="1"/>
      <c r="Y46" s="1"/>
    </row>
    <row r="47" spans="1:25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"/>
      <c r="V47" s="1"/>
      <c r="W47" s="1"/>
      <c r="X47" s="1"/>
      <c r="Y47" s="1"/>
    </row>
    <row r="48" spans="1:25" ht="18.7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"/>
      <c r="V48" s="1"/>
      <c r="W48" s="1"/>
      <c r="X48" s="1"/>
      <c r="Y48" s="1"/>
    </row>
    <row r="49" spans="1:25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1"/>
      <c r="V49" s="1"/>
      <c r="W49" s="1"/>
      <c r="X49" s="1"/>
      <c r="Y49" s="1"/>
    </row>
    <row r="50" spans="1:25" ht="18.7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1"/>
      <c r="V50" s="1"/>
      <c r="W50" s="1"/>
      <c r="X50" s="1"/>
      <c r="Y50" s="1"/>
    </row>
    <row r="51" spans="1:25" ht="18.7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"/>
      <c r="V51" s="1"/>
      <c r="W51" s="1"/>
      <c r="X51" s="1"/>
      <c r="Y51" s="1"/>
    </row>
    <row r="52" spans="1:25" ht="18.7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"/>
      <c r="V52" s="1"/>
      <c r="W52" s="1"/>
      <c r="X52" s="1"/>
      <c r="Y52" s="1"/>
    </row>
    <row r="53" spans="1:25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"/>
      <c r="V53" s="1"/>
      <c r="W53" s="1"/>
      <c r="X53" s="1"/>
      <c r="Y53" s="1"/>
    </row>
    <row r="54" spans="1:25" ht="18.7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1"/>
      <c r="V54" s="1"/>
      <c r="W54" s="1"/>
      <c r="X54" s="1"/>
      <c r="Y54" s="1"/>
    </row>
    <row r="55" spans="1:25" ht="18.7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"/>
      <c r="V55" s="1"/>
      <c r="W55" s="1"/>
      <c r="X55" s="1"/>
      <c r="Y55" s="1"/>
    </row>
    <row r="56" spans="1:25" ht="18.7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"/>
      <c r="V56" s="1"/>
      <c r="W56" s="1"/>
      <c r="X56" s="1"/>
      <c r="Y56" s="1"/>
    </row>
    <row r="57" spans="1:25" ht="18.7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1"/>
      <c r="V57" s="1"/>
      <c r="W57" s="1"/>
      <c r="X57" s="1"/>
      <c r="Y57" s="1"/>
    </row>
    <row r="58" spans="1:25" ht="18.7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"/>
      <c r="V58" s="1"/>
      <c r="W58" s="1"/>
      <c r="X58" s="1"/>
      <c r="Y58" s="1"/>
    </row>
    <row r="59" spans="1:25" ht="18.7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"/>
      <c r="V59" s="1"/>
      <c r="W59" s="1"/>
      <c r="X59" s="1"/>
      <c r="Y59" s="1"/>
    </row>
    <row r="60" spans="1:25" ht="18.7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"/>
      <c r="V60" s="1"/>
      <c r="W60" s="1"/>
      <c r="X60" s="1"/>
      <c r="Y60" s="1"/>
    </row>
    <row r="61" spans="1:25" ht="18.7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"/>
      <c r="V61" s="1"/>
      <c r="W61" s="1"/>
      <c r="X61" s="1"/>
      <c r="Y61" s="1"/>
    </row>
    <row r="62" spans="1:25" ht="18.7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"/>
      <c r="V62" s="1"/>
      <c r="W62" s="1"/>
      <c r="X62" s="1"/>
      <c r="Y62" s="1"/>
    </row>
    <row r="63" spans="1:25" ht="18.7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1"/>
      <c r="V63" s="1"/>
      <c r="W63" s="1"/>
      <c r="X63" s="1"/>
      <c r="Y63" s="1"/>
    </row>
    <row r="64" spans="1:25" ht="18.7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1"/>
      <c r="V64" s="1"/>
      <c r="W64" s="1"/>
      <c r="X64" s="1"/>
      <c r="Y64" s="1"/>
    </row>
    <row r="65" spans="1:25" ht="18.7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1"/>
      <c r="V65" s="1"/>
      <c r="W65" s="1"/>
      <c r="X65" s="1"/>
      <c r="Y65" s="1"/>
    </row>
    <row r="66" spans="1:25" ht="18.7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"/>
      <c r="V66" s="1"/>
      <c r="W66" s="1"/>
      <c r="X66" s="1"/>
      <c r="Y66" s="1"/>
    </row>
    <row r="67" spans="1:25" ht="18.7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"/>
      <c r="V67" s="1"/>
      <c r="W67" s="1"/>
      <c r="X67" s="1"/>
      <c r="Y67" s="1"/>
    </row>
    <row r="68" spans="1:25" ht="18.7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"/>
      <c r="V68" s="1"/>
      <c r="W68" s="1"/>
      <c r="X68" s="1"/>
      <c r="Y68" s="1"/>
    </row>
    <row r="69" spans="1:25" ht="18.7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1"/>
      <c r="V69" s="1"/>
      <c r="W69" s="1"/>
      <c r="X69" s="1"/>
      <c r="Y69" s="1"/>
    </row>
    <row r="70" spans="1:25" ht="18.7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"/>
      <c r="V70" s="1"/>
      <c r="W70" s="1"/>
      <c r="X70" s="1"/>
      <c r="Y70" s="1"/>
    </row>
    <row r="71" spans="1:25" ht="18.7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"/>
      <c r="V71" s="1"/>
      <c r="W71" s="1"/>
      <c r="X71" s="1"/>
      <c r="Y71" s="1"/>
    </row>
    <row r="72" spans="1:25" ht="18.7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"/>
      <c r="V72" s="1"/>
      <c r="W72" s="1"/>
      <c r="X72" s="1"/>
      <c r="Y72" s="1"/>
    </row>
    <row r="73" spans="1:25" ht="18.7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"/>
      <c r="V73" s="1"/>
      <c r="W73" s="1"/>
      <c r="X73" s="1"/>
      <c r="Y73" s="1"/>
    </row>
    <row r="74" spans="1:25" ht="18.7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"/>
      <c r="V74" s="1"/>
      <c r="W74" s="1"/>
      <c r="X74" s="1"/>
      <c r="Y74" s="1"/>
    </row>
    <row r="75" spans="1:25" ht="18.7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1"/>
      <c r="V75" s="1"/>
      <c r="W75" s="1"/>
      <c r="X75" s="1"/>
      <c r="Y75" s="1"/>
    </row>
    <row r="76" spans="1:25" ht="18.7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1"/>
      <c r="V76" s="1"/>
      <c r="W76" s="1"/>
      <c r="X76" s="1"/>
      <c r="Y76" s="1"/>
    </row>
    <row r="77" spans="1:25" ht="18.7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"/>
      <c r="V77" s="1"/>
      <c r="W77" s="1"/>
      <c r="X77" s="1"/>
      <c r="Y77" s="1"/>
    </row>
    <row r="78" spans="1:25" ht="18.7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1"/>
      <c r="V78" s="1"/>
      <c r="W78" s="1"/>
      <c r="X78" s="1"/>
      <c r="Y78" s="1"/>
    </row>
    <row r="79" spans="1:25" ht="18.7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"/>
      <c r="V79" s="1"/>
      <c r="W79" s="1"/>
      <c r="X79" s="1"/>
      <c r="Y79" s="1"/>
    </row>
    <row r="80" spans="1:25" ht="18.7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"/>
      <c r="V80" s="1"/>
      <c r="W80" s="1"/>
      <c r="X80" s="1"/>
      <c r="Y80" s="1"/>
    </row>
    <row r="81" spans="1:25" ht="18.7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1"/>
      <c r="V81" s="1"/>
      <c r="W81" s="1"/>
      <c r="X81" s="1"/>
      <c r="Y81" s="1"/>
    </row>
    <row r="82" spans="1:25" ht="18.7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"/>
      <c r="V82" s="1"/>
      <c r="W82" s="1"/>
      <c r="X82" s="1"/>
      <c r="Y82" s="1"/>
    </row>
    <row r="83" spans="1:25" ht="18.7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1"/>
      <c r="V83" s="1"/>
      <c r="W83" s="1"/>
      <c r="X83" s="1"/>
      <c r="Y83" s="1"/>
    </row>
    <row r="84" spans="1:25" ht="18.7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"/>
      <c r="V84" s="1"/>
      <c r="W84" s="1"/>
      <c r="X84" s="1"/>
      <c r="Y84" s="1"/>
    </row>
    <row r="85" spans="1:25" ht="18.7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1"/>
      <c r="V85" s="1"/>
      <c r="W85" s="1"/>
      <c r="X85" s="1"/>
      <c r="Y85" s="1"/>
    </row>
    <row r="86" spans="1:25" ht="18.7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"/>
      <c r="V86" s="1"/>
      <c r="W86" s="1"/>
      <c r="X86" s="1"/>
      <c r="Y86" s="1"/>
    </row>
    <row r="87" spans="1:25" ht="18.7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1"/>
      <c r="V87" s="1"/>
      <c r="W87" s="1"/>
      <c r="X87" s="1"/>
      <c r="Y87" s="1"/>
    </row>
    <row r="88" spans="1:25" ht="18.7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1"/>
      <c r="V88" s="1"/>
      <c r="W88" s="1"/>
      <c r="X88" s="1"/>
      <c r="Y88" s="1"/>
    </row>
    <row r="89" spans="1:25" ht="18.7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"/>
      <c r="V89" s="1"/>
      <c r="W89" s="1"/>
      <c r="X89" s="1"/>
      <c r="Y89" s="1"/>
    </row>
    <row r="90" spans="1:25" ht="18.7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"/>
      <c r="V90" s="1"/>
      <c r="W90" s="1"/>
      <c r="X90" s="1"/>
      <c r="Y90" s="1"/>
    </row>
    <row r="91" spans="1:25" ht="18.7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1"/>
      <c r="V91" s="1"/>
      <c r="W91" s="1"/>
      <c r="X91" s="1"/>
      <c r="Y91" s="1"/>
    </row>
    <row r="92" spans="1:25" ht="18.7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1"/>
      <c r="V92" s="1"/>
      <c r="W92" s="1"/>
      <c r="X92" s="1"/>
      <c r="Y92" s="1"/>
    </row>
    <row r="93" spans="1:25" ht="18.7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1"/>
      <c r="V93" s="1"/>
      <c r="W93" s="1"/>
      <c r="X93" s="1"/>
      <c r="Y93" s="1"/>
    </row>
    <row r="94" spans="1:25" ht="18.7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"/>
      <c r="V94" s="1"/>
      <c r="W94" s="1"/>
      <c r="X94" s="1"/>
      <c r="Y94" s="1"/>
    </row>
    <row r="95" spans="1:25" ht="18.7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1"/>
      <c r="V95" s="1"/>
      <c r="W95" s="1"/>
      <c r="X95" s="1"/>
      <c r="Y95" s="1"/>
    </row>
    <row r="96" spans="1:25" ht="18.7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"/>
      <c r="V96" s="1"/>
      <c r="W96" s="1"/>
      <c r="X96" s="1"/>
      <c r="Y96" s="1"/>
    </row>
    <row r="97" spans="1:25" ht="18.7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"/>
      <c r="V97" s="1"/>
      <c r="W97" s="1"/>
      <c r="X97" s="1"/>
      <c r="Y97" s="1"/>
    </row>
    <row r="98" spans="1:25" ht="18.7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1"/>
      <c r="V98" s="1"/>
      <c r="W98" s="1"/>
      <c r="X98" s="1"/>
      <c r="Y98" s="1"/>
    </row>
    <row r="99" spans="1:25" ht="18.7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1"/>
      <c r="V99" s="1"/>
      <c r="W99" s="1"/>
      <c r="X99" s="1"/>
      <c r="Y99" s="1"/>
    </row>
    <row r="100" spans="1:25" ht="18.7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1"/>
      <c r="V100" s="1"/>
      <c r="W100" s="1"/>
      <c r="X100" s="1"/>
      <c r="Y100" s="1"/>
    </row>
    <row r="101" spans="1:25" ht="18.7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1"/>
      <c r="V101" s="1"/>
      <c r="W101" s="1"/>
      <c r="X101" s="1"/>
      <c r="Y101" s="1"/>
    </row>
    <row r="102" spans="1:25" ht="18.7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1"/>
      <c r="V102" s="1"/>
      <c r="W102" s="1"/>
      <c r="X102" s="1"/>
      <c r="Y102" s="1"/>
    </row>
    <row r="103" spans="1:25" ht="18.7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1"/>
      <c r="V103" s="1"/>
      <c r="W103" s="1"/>
      <c r="X103" s="1"/>
      <c r="Y103" s="1"/>
    </row>
    <row r="104" spans="1:25" ht="18.7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1"/>
      <c r="V104" s="1"/>
      <c r="W104" s="1"/>
      <c r="X104" s="1"/>
      <c r="Y104" s="1"/>
    </row>
    <row r="105" spans="1:25" ht="18.7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1"/>
      <c r="V105" s="1"/>
      <c r="W105" s="1"/>
      <c r="X105" s="1"/>
      <c r="Y105" s="1"/>
    </row>
  </sheetData>
  <mergeCells count="18">
    <mergeCell ref="D26:F26"/>
    <mergeCell ref="A19:I19"/>
    <mergeCell ref="C25:K25"/>
    <mergeCell ref="C21:K21"/>
    <mergeCell ref="C22:K22"/>
    <mergeCell ref="C23:K23"/>
    <mergeCell ref="C24:K24"/>
    <mergeCell ref="M9:Q9"/>
    <mergeCell ref="A1:K1"/>
    <mergeCell ref="A2:K2"/>
    <mergeCell ref="A3:K3"/>
    <mergeCell ref="A5:A7"/>
    <mergeCell ref="B5:B7"/>
    <mergeCell ref="C5:C7"/>
    <mergeCell ref="D6:E6"/>
    <mergeCell ref="D5:E5"/>
    <mergeCell ref="F5:J5"/>
    <mergeCell ref="K5:K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4"/>
  <sheetViews>
    <sheetView tabSelected="1" workbookViewId="0">
      <selection activeCell="W8" sqref="W8"/>
    </sheetView>
  </sheetViews>
  <sheetFormatPr defaultRowHeight="14.25" x14ac:dyDescent="0.2"/>
  <cols>
    <col min="1" max="1" width="3.5" customWidth="1"/>
    <col min="2" max="2" width="15.75" customWidth="1"/>
    <col min="3" max="3" width="19.75" customWidth="1"/>
    <col min="4" max="4" width="7.25" customWidth="1"/>
    <col min="5" max="5" width="7.875" customWidth="1"/>
    <col min="6" max="6" width="7.375" customWidth="1"/>
    <col min="7" max="7" width="7.125" customWidth="1"/>
    <col min="8" max="8" width="5.875" customWidth="1"/>
    <col min="9" max="9" width="7.5" customWidth="1"/>
    <col min="10" max="10" width="7.875" customWidth="1"/>
    <col min="11" max="11" width="7.25" customWidth="1"/>
    <col min="12" max="12" width="5.875" customWidth="1"/>
    <col min="13" max="13" width="6.5" customWidth="1"/>
    <col min="14" max="14" width="6" customWidth="1"/>
    <col min="15" max="15" width="6.75" customWidth="1"/>
    <col min="16" max="16" width="7.375" customWidth="1"/>
    <col min="17" max="17" width="7.25" customWidth="1"/>
    <col min="18" max="18" width="11.125" customWidth="1"/>
    <col min="19" max="19" width="10.5" customWidth="1"/>
    <col min="20" max="20" width="9.5" customWidth="1"/>
    <col min="21" max="21" width="12.25" customWidth="1"/>
  </cols>
  <sheetData>
    <row r="1" spans="1:28" ht="18.75" x14ac:dyDescent="0.3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68"/>
      <c r="R1" s="68"/>
      <c r="S1" s="68"/>
      <c r="T1" s="68"/>
      <c r="U1" s="68"/>
      <c r="V1" s="4"/>
      <c r="W1" s="4"/>
      <c r="X1" s="4"/>
      <c r="Y1" s="4"/>
      <c r="Z1" s="4"/>
      <c r="AA1" s="4"/>
      <c r="AB1" s="4"/>
    </row>
    <row r="2" spans="1:28" ht="18.75" x14ac:dyDescent="0.3">
      <c r="A2" s="100" t="s">
        <v>74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68"/>
      <c r="R2" s="68"/>
      <c r="S2" s="68"/>
      <c r="T2" s="68"/>
      <c r="U2" s="68"/>
      <c r="V2" s="4"/>
      <c r="W2" s="4"/>
      <c r="X2" s="4"/>
      <c r="Y2" s="4"/>
      <c r="Z2" s="4"/>
      <c r="AA2" s="4"/>
      <c r="AB2" s="4"/>
    </row>
    <row r="3" spans="1:28" ht="18.75" x14ac:dyDescent="0.3">
      <c r="A3" s="100" t="s">
        <v>31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68"/>
      <c r="R3" s="68"/>
      <c r="S3" s="68"/>
      <c r="T3" s="68"/>
      <c r="U3" s="68"/>
      <c r="V3" s="4"/>
      <c r="W3" s="4"/>
      <c r="X3" s="4"/>
      <c r="Y3" s="4"/>
      <c r="Z3" s="4"/>
      <c r="AA3" s="4"/>
      <c r="AB3" s="4"/>
    </row>
    <row r="4" spans="1:28" ht="18.7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8.75" x14ac:dyDescent="0.3">
      <c r="A5" s="114" t="s">
        <v>0</v>
      </c>
      <c r="B5" s="114" t="s">
        <v>1</v>
      </c>
      <c r="C5" s="114" t="s">
        <v>21</v>
      </c>
      <c r="D5" s="115" t="s">
        <v>81</v>
      </c>
      <c r="E5" s="109"/>
      <c r="F5" s="116"/>
      <c r="G5" s="115" t="s">
        <v>33</v>
      </c>
      <c r="H5" s="116"/>
      <c r="I5" s="115" t="s">
        <v>81</v>
      </c>
      <c r="J5" s="109"/>
      <c r="K5" s="116"/>
      <c r="L5" s="115" t="s">
        <v>78</v>
      </c>
      <c r="M5" s="116"/>
      <c r="N5" s="115" t="s">
        <v>80</v>
      </c>
      <c r="O5" s="109"/>
      <c r="P5" s="7" t="s">
        <v>82</v>
      </c>
      <c r="Q5" s="71"/>
      <c r="R5" s="71"/>
      <c r="S5" s="7" t="s">
        <v>89</v>
      </c>
      <c r="T5" s="7" t="s">
        <v>33</v>
      </c>
      <c r="U5" s="7" t="s">
        <v>66</v>
      </c>
      <c r="V5" s="4"/>
      <c r="W5" s="4"/>
      <c r="X5" s="4"/>
      <c r="Y5" s="4"/>
      <c r="Z5" s="4"/>
      <c r="AA5" s="4"/>
      <c r="AB5" s="4"/>
    </row>
    <row r="6" spans="1:28" ht="18.75" x14ac:dyDescent="0.3">
      <c r="A6" s="114"/>
      <c r="B6" s="114"/>
      <c r="C6" s="114"/>
      <c r="D6" s="117" t="s">
        <v>47</v>
      </c>
      <c r="E6" s="118"/>
      <c r="F6" s="119"/>
      <c r="G6" s="117" t="s">
        <v>72</v>
      </c>
      <c r="H6" s="119"/>
      <c r="I6" s="117" t="s">
        <v>76</v>
      </c>
      <c r="J6" s="118"/>
      <c r="K6" s="119"/>
      <c r="L6" s="117" t="s">
        <v>77</v>
      </c>
      <c r="M6" s="119"/>
      <c r="N6" s="117" t="s">
        <v>77</v>
      </c>
      <c r="O6" s="118"/>
      <c r="P6" s="50" t="s">
        <v>33</v>
      </c>
      <c r="Q6" s="71"/>
      <c r="R6" s="97" t="s">
        <v>22</v>
      </c>
      <c r="S6" s="8" t="s">
        <v>20</v>
      </c>
      <c r="T6" s="8" t="s">
        <v>20</v>
      </c>
      <c r="U6" s="8" t="s">
        <v>141</v>
      </c>
      <c r="V6" s="4"/>
      <c r="W6" s="4"/>
      <c r="X6" s="4"/>
      <c r="Y6" s="4"/>
      <c r="Z6" s="4"/>
      <c r="AA6" s="4"/>
      <c r="AB6" s="4"/>
    </row>
    <row r="7" spans="1:28" ht="18.75" x14ac:dyDescent="0.3">
      <c r="A7" s="114"/>
      <c r="B7" s="114"/>
      <c r="C7" s="114"/>
      <c r="D7" s="49" t="s">
        <v>33</v>
      </c>
      <c r="E7" s="49" t="s">
        <v>69</v>
      </c>
      <c r="F7" s="30" t="s">
        <v>19</v>
      </c>
      <c r="G7" s="30" t="s">
        <v>56</v>
      </c>
      <c r="H7" s="30" t="s">
        <v>42</v>
      </c>
      <c r="I7" s="49" t="s">
        <v>33</v>
      </c>
      <c r="J7" s="49" t="s">
        <v>69</v>
      </c>
      <c r="K7" s="30" t="s">
        <v>19</v>
      </c>
      <c r="L7" s="9" t="s">
        <v>79</v>
      </c>
      <c r="M7" s="9" t="s">
        <v>56</v>
      </c>
      <c r="N7" s="30" t="s">
        <v>79</v>
      </c>
      <c r="O7" s="65" t="s">
        <v>56</v>
      </c>
      <c r="P7" s="70" t="s">
        <v>20</v>
      </c>
      <c r="Q7" s="26"/>
      <c r="R7" s="26"/>
      <c r="S7" s="96" t="s">
        <v>140</v>
      </c>
      <c r="T7" s="96" t="s">
        <v>140</v>
      </c>
      <c r="U7" s="96" t="s">
        <v>20</v>
      </c>
      <c r="V7" s="4"/>
      <c r="W7" s="4"/>
      <c r="X7" s="4"/>
      <c r="Y7" s="4"/>
      <c r="Z7" s="4"/>
      <c r="AA7" s="4"/>
      <c r="AB7" s="4"/>
    </row>
    <row r="8" spans="1:28" ht="18.75" x14ac:dyDescent="0.3">
      <c r="A8" s="2">
        <v>1</v>
      </c>
      <c r="B8" s="3"/>
      <c r="C8" s="3" t="s">
        <v>2</v>
      </c>
      <c r="D8" s="69">
        <v>11500</v>
      </c>
      <c r="E8" s="98">
        <f>SUM(F8-D8)</f>
        <v>1785</v>
      </c>
      <c r="F8" s="15">
        <v>13285</v>
      </c>
      <c r="G8" s="81">
        <f t="shared" ref="G8:G18" si="0">SUM(D8*4/100)</f>
        <v>460</v>
      </c>
      <c r="H8" s="67">
        <v>460</v>
      </c>
      <c r="I8" s="82">
        <f t="shared" ref="I8:I18" si="1">SUM(D8+H8)</f>
        <v>11960</v>
      </c>
      <c r="J8" s="82">
        <f>SUM(K8-I8)</f>
        <v>1325</v>
      </c>
      <c r="K8" s="15">
        <v>13285</v>
      </c>
      <c r="L8" s="86">
        <f t="shared" ref="L8:L18" si="2">SUM(H8)</f>
        <v>460</v>
      </c>
      <c r="M8" s="40">
        <f t="shared" ref="M8:M18" si="3">SUM(L8*10)</f>
        <v>4600</v>
      </c>
      <c r="N8" s="40">
        <f t="shared" ref="N8:N18" si="4">SUM(E8-J8)</f>
        <v>460</v>
      </c>
      <c r="O8" s="40">
        <f t="shared" ref="O8:O18" si="5">SUM(N8*10)</f>
        <v>4600</v>
      </c>
      <c r="P8" s="82">
        <f t="shared" ref="P8:P18" si="6">SUM(M8-O8)</f>
        <v>0</v>
      </c>
      <c r="Q8" s="4"/>
      <c r="R8" s="4"/>
      <c r="S8" s="15">
        <v>12000</v>
      </c>
      <c r="T8" s="40">
        <f t="shared" ref="T8:T18" si="7">SUM(P8)</f>
        <v>0</v>
      </c>
      <c r="U8" s="40">
        <f t="shared" ref="U8:U19" si="8">SUM(S8:T8)</f>
        <v>12000</v>
      </c>
      <c r="V8" s="4"/>
      <c r="W8" s="4"/>
      <c r="X8" s="4"/>
      <c r="Y8" s="4"/>
      <c r="Z8" s="4"/>
      <c r="AA8" s="4"/>
      <c r="AB8" s="4"/>
    </row>
    <row r="9" spans="1:28" ht="18.75" x14ac:dyDescent="0.3">
      <c r="A9" s="2">
        <v>2</v>
      </c>
      <c r="B9" s="3"/>
      <c r="C9" s="3" t="s">
        <v>3</v>
      </c>
      <c r="D9" s="16">
        <v>9400</v>
      </c>
      <c r="E9" s="15">
        <v>2000</v>
      </c>
      <c r="F9" s="40">
        <f t="shared" ref="F9:F18" si="9">SUM(D9:E9)</f>
        <v>11400</v>
      </c>
      <c r="G9" s="81">
        <f t="shared" si="0"/>
        <v>376</v>
      </c>
      <c r="H9" s="67">
        <v>380</v>
      </c>
      <c r="I9" s="82">
        <f t="shared" si="1"/>
        <v>9780</v>
      </c>
      <c r="J9" s="18">
        <v>2000</v>
      </c>
      <c r="K9" s="40">
        <f>SUM(I9:J9)</f>
        <v>11780</v>
      </c>
      <c r="L9" s="86">
        <f t="shared" si="2"/>
        <v>380</v>
      </c>
      <c r="M9" s="40">
        <f t="shared" si="3"/>
        <v>3800</v>
      </c>
      <c r="N9" s="40">
        <f t="shared" si="4"/>
        <v>0</v>
      </c>
      <c r="O9" s="40">
        <f t="shared" si="5"/>
        <v>0</v>
      </c>
      <c r="P9" s="82">
        <f t="shared" si="6"/>
        <v>3800</v>
      </c>
      <c r="Q9" s="4"/>
      <c r="R9" s="4"/>
      <c r="S9" s="15">
        <v>6000</v>
      </c>
      <c r="T9" s="40">
        <f t="shared" si="7"/>
        <v>3800</v>
      </c>
      <c r="U9" s="40">
        <f t="shared" si="8"/>
        <v>9800</v>
      </c>
      <c r="V9" s="4"/>
      <c r="W9" s="4"/>
      <c r="X9" s="4"/>
      <c r="Y9" s="4"/>
      <c r="Z9" s="4"/>
      <c r="AA9" s="4"/>
      <c r="AB9" s="4"/>
    </row>
    <row r="10" spans="1:28" ht="18.75" x14ac:dyDescent="0.3">
      <c r="A10" s="2">
        <v>3</v>
      </c>
      <c r="B10" s="3"/>
      <c r="C10" s="72" t="s">
        <v>9</v>
      </c>
      <c r="D10" s="16">
        <v>12320</v>
      </c>
      <c r="E10" s="98">
        <f>SUM(F10-D10)</f>
        <v>965</v>
      </c>
      <c r="F10" s="15">
        <v>13285</v>
      </c>
      <c r="G10" s="81">
        <f t="shared" si="0"/>
        <v>492.8</v>
      </c>
      <c r="H10" s="67">
        <v>500</v>
      </c>
      <c r="I10" s="82">
        <f t="shared" si="1"/>
        <v>12820</v>
      </c>
      <c r="J10" s="82">
        <f>SUM(K10-I10)</f>
        <v>465</v>
      </c>
      <c r="K10" s="15">
        <v>13285</v>
      </c>
      <c r="L10" s="86">
        <f t="shared" si="2"/>
        <v>500</v>
      </c>
      <c r="M10" s="40">
        <f t="shared" si="3"/>
        <v>5000</v>
      </c>
      <c r="N10" s="40">
        <f t="shared" si="4"/>
        <v>500</v>
      </c>
      <c r="O10" s="40">
        <f t="shared" si="5"/>
        <v>5000</v>
      </c>
      <c r="P10" s="82">
        <f t="shared" si="6"/>
        <v>0</v>
      </c>
      <c r="Q10" s="4"/>
      <c r="R10" s="4"/>
      <c r="S10" s="15">
        <v>11580</v>
      </c>
      <c r="T10" s="40">
        <f t="shared" si="7"/>
        <v>0</v>
      </c>
      <c r="U10" s="40">
        <f t="shared" si="8"/>
        <v>11580</v>
      </c>
      <c r="V10" s="4"/>
      <c r="W10" s="4"/>
      <c r="X10" s="4"/>
      <c r="Y10" s="4"/>
      <c r="Z10" s="4"/>
      <c r="AA10" s="4"/>
      <c r="AB10" s="4"/>
    </row>
    <row r="11" spans="1:28" ht="18.75" x14ac:dyDescent="0.3">
      <c r="A11" s="2">
        <v>4</v>
      </c>
      <c r="B11" s="3"/>
      <c r="C11" s="72" t="s">
        <v>10</v>
      </c>
      <c r="D11" s="16">
        <v>11500</v>
      </c>
      <c r="E11" s="98">
        <f>SUM(F11-D11)</f>
        <v>1785</v>
      </c>
      <c r="F11" s="15">
        <v>13285</v>
      </c>
      <c r="G11" s="81">
        <f t="shared" si="0"/>
        <v>460</v>
      </c>
      <c r="H11" s="67">
        <v>460</v>
      </c>
      <c r="I11" s="82">
        <f t="shared" si="1"/>
        <v>11960</v>
      </c>
      <c r="J11" s="82">
        <f>SUM(K11-I11)</f>
        <v>1325</v>
      </c>
      <c r="K11" s="15">
        <v>13285</v>
      </c>
      <c r="L11" s="86">
        <f t="shared" si="2"/>
        <v>460</v>
      </c>
      <c r="M11" s="40">
        <f t="shared" si="3"/>
        <v>4600</v>
      </c>
      <c r="N11" s="40">
        <f t="shared" si="4"/>
        <v>460</v>
      </c>
      <c r="O11" s="40">
        <f t="shared" si="5"/>
        <v>4600</v>
      </c>
      <c r="P11" s="82">
        <f t="shared" si="6"/>
        <v>0</v>
      </c>
      <c r="Q11" s="4"/>
      <c r="R11" s="4"/>
      <c r="S11" s="15">
        <v>8870</v>
      </c>
      <c r="T11" s="40">
        <f t="shared" si="7"/>
        <v>0</v>
      </c>
      <c r="U11" s="40">
        <f t="shared" si="8"/>
        <v>8870</v>
      </c>
      <c r="V11" s="4"/>
      <c r="W11" s="4"/>
      <c r="X11" s="4"/>
      <c r="Y11" s="4"/>
      <c r="Z11" s="4"/>
      <c r="AA11" s="4"/>
      <c r="AB11" s="4"/>
    </row>
    <row r="12" spans="1:28" ht="18.75" x14ac:dyDescent="0.3">
      <c r="A12" s="2">
        <v>5</v>
      </c>
      <c r="B12" s="3"/>
      <c r="C12" s="3" t="s">
        <v>11</v>
      </c>
      <c r="D12" s="16">
        <v>11780</v>
      </c>
      <c r="E12" s="98">
        <f>SUM(F12-D12)</f>
        <v>1505</v>
      </c>
      <c r="F12" s="15">
        <v>13285</v>
      </c>
      <c r="G12" s="81">
        <f t="shared" si="0"/>
        <v>471.2</v>
      </c>
      <c r="H12" s="67">
        <v>480</v>
      </c>
      <c r="I12" s="82">
        <f t="shared" si="1"/>
        <v>12260</v>
      </c>
      <c r="J12" s="82">
        <f>SUM(K12-I12)</f>
        <v>1025</v>
      </c>
      <c r="K12" s="15">
        <v>13285</v>
      </c>
      <c r="L12" s="86">
        <f t="shared" si="2"/>
        <v>480</v>
      </c>
      <c r="M12" s="40">
        <f t="shared" si="3"/>
        <v>4800</v>
      </c>
      <c r="N12" s="40">
        <f t="shared" si="4"/>
        <v>480</v>
      </c>
      <c r="O12" s="40">
        <f t="shared" si="5"/>
        <v>4800</v>
      </c>
      <c r="P12" s="82">
        <f t="shared" si="6"/>
        <v>0</v>
      </c>
      <c r="Q12" s="4"/>
      <c r="R12" s="4"/>
      <c r="S12" s="15">
        <v>12000</v>
      </c>
      <c r="T12" s="40">
        <f t="shared" si="7"/>
        <v>0</v>
      </c>
      <c r="U12" s="40">
        <f t="shared" si="8"/>
        <v>12000</v>
      </c>
      <c r="V12" s="4"/>
      <c r="W12" s="4"/>
      <c r="X12" s="4"/>
      <c r="Y12" s="4"/>
      <c r="Z12" s="4"/>
      <c r="AA12" s="4"/>
      <c r="AB12" s="4"/>
    </row>
    <row r="13" spans="1:28" ht="18.75" x14ac:dyDescent="0.3">
      <c r="A13" s="2">
        <v>6</v>
      </c>
      <c r="B13" s="3"/>
      <c r="C13" s="3" t="s">
        <v>12</v>
      </c>
      <c r="D13" s="16">
        <v>9400</v>
      </c>
      <c r="E13" s="15">
        <v>2000</v>
      </c>
      <c r="F13" s="40">
        <f t="shared" si="9"/>
        <v>11400</v>
      </c>
      <c r="G13" s="81">
        <f t="shared" si="0"/>
        <v>376</v>
      </c>
      <c r="H13" s="67">
        <v>380</v>
      </c>
      <c r="I13" s="82">
        <f t="shared" si="1"/>
        <v>9780</v>
      </c>
      <c r="J13" s="18">
        <v>2000</v>
      </c>
      <c r="K13" s="40">
        <f>SUM(I13:J13)</f>
        <v>11780</v>
      </c>
      <c r="L13" s="86">
        <f t="shared" si="2"/>
        <v>380</v>
      </c>
      <c r="M13" s="40">
        <f t="shared" si="3"/>
        <v>3800</v>
      </c>
      <c r="N13" s="40">
        <f t="shared" si="4"/>
        <v>0</v>
      </c>
      <c r="O13" s="40">
        <f t="shared" si="5"/>
        <v>0</v>
      </c>
      <c r="P13" s="82">
        <f t="shared" si="6"/>
        <v>3800</v>
      </c>
      <c r="Q13" s="4"/>
      <c r="R13" s="4"/>
      <c r="S13" s="15">
        <v>6000</v>
      </c>
      <c r="T13" s="40">
        <f t="shared" si="7"/>
        <v>3800</v>
      </c>
      <c r="U13" s="40">
        <f t="shared" si="8"/>
        <v>9800</v>
      </c>
      <c r="V13" s="4"/>
      <c r="W13" s="4"/>
      <c r="X13" s="4"/>
      <c r="Y13" s="4"/>
      <c r="Z13" s="4"/>
      <c r="AA13" s="4"/>
      <c r="AB13" s="4"/>
    </row>
    <row r="14" spans="1:28" ht="18.75" x14ac:dyDescent="0.3">
      <c r="A14" s="2">
        <v>7</v>
      </c>
      <c r="B14" s="3"/>
      <c r="C14" s="3" t="s">
        <v>8</v>
      </c>
      <c r="D14" s="16">
        <v>9400</v>
      </c>
      <c r="E14" s="15">
        <v>2000</v>
      </c>
      <c r="F14" s="40">
        <f t="shared" si="9"/>
        <v>11400</v>
      </c>
      <c r="G14" s="81">
        <f t="shared" si="0"/>
        <v>376</v>
      </c>
      <c r="H14" s="67">
        <v>380</v>
      </c>
      <c r="I14" s="82">
        <f t="shared" si="1"/>
        <v>9780</v>
      </c>
      <c r="J14" s="18">
        <v>2000</v>
      </c>
      <c r="K14" s="40">
        <f>SUM(I14:J14)</f>
        <v>11780</v>
      </c>
      <c r="L14" s="86">
        <f t="shared" si="2"/>
        <v>380</v>
      </c>
      <c r="M14" s="40">
        <f t="shared" si="3"/>
        <v>3800</v>
      </c>
      <c r="N14" s="40">
        <f t="shared" si="4"/>
        <v>0</v>
      </c>
      <c r="O14" s="40">
        <f t="shared" si="5"/>
        <v>0</v>
      </c>
      <c r="P14" s="82">
        <f t="shared" si="6"/>
        <v>3800</v>
      </c>
      <c r="Q14" s="4"/>
      <c r="R14" s="4"/>
      <c r="S14" s="15">
        <v>6000</v>
      </c>
      <c r="T14" s="40">
        <f t="shared" si="7"/>
        <v>3800</v>
      </c>
      <c r="U14" s="40">
        <f t="shared" si="8"/>
        <v>9800</v>
      </c>
      <c r="V14" s="4"/>
      <c r="W14" s="4"/>
      <c r="X14" s="4"/>
      <c r="Y14" s="4"/>
      <c r="Z14" s="4"/>
      <c r="AA14" s="4"/>
      <c r="AB14" s="4"/>
    </row>
    <row r="15" spans="1:28" ht="18.75" x14ac:dyDescent="0.3">
      <c r="A15" s="2">
        <v>8</v>
      </c>
      <c r="B15" s="3"/>
      <c r="C15" s="3" t="s">
        <v>4</v>
      </c>
      <c r="D15" s="16">
        <v>9000</v>
      </c>
      <c r="E15" s="15">
        <v>1000</v>
      </c>
      <c r="F15" s="40">
        <f t="shared" si="9"/>
        <v>10000</v>
      </c>
      <c r="G15" s="81">
        <f t="shared" si="0"/>
        <v>360</v>
      </c>
      <c r="H15" s="67">
        <v>360</v>
      </c>
      <c r="I15" s="82">
        <f t="shared" si="1"/>
        <v>9360</v>
      </c>
      <c r="J15" s="82">
        <f>SUM(K15-I15)</f>
        <v>640</v>
      </c>
      <c r="K15" s="15">
        <v>10000</v>
      </c>
      <c r="L15" s="86">
        <f t="shared" si="2"/>
        <v>360</v>
      </c>
      <c r="M15" s="40">
        <f t="shared" si="3"/>
        <v>3600</v>
      </c>
      <c r="N15" s="40">
        <f t="shared" si="4"/>
        <v>360</v>
      </c>
      <c r="O15" s="40">
        <f t="shared" si="5"/>
        <v>3600</v>
      </c>
      <c r="P15" s="82">
        <f t="shared" si="6"/>
        <v>0</v>
      </c>
      <c r="Q15" s="4"/>
      <c r="R15" s="4"/>
      <c r="S15" s="15">
        <v>9516</v>
      </c>
      <c r="T15" s="40">
        <f t="shared" si="7"/>
        <v>0</v>
      </c>
      <c r="U15" s="40">
        <f t="shared" si="8"/>
        <v>9516</v>
      </c>
      <c r="V15" s="4"/>
      <c r="W15" s="4"/>
      <c r="X15" s="4"/>
      <c r="Y15" s="4"/>
      <c r="Z15" s="4"/>
      <c r="AA15" s="4"/>
      <c r="AB15" s="4"/>
    </row>
    <row r="16" spans="1:28" ht="18.75" x14ac:dyDescent="0.3">
      <c r="A16" s="2">
        <v>9</v>
      </c>
      <c r="B16" s="3"/>
      <c r="C16" s="3" t="s">
        <v>5</v>
      </c>
      <c r="D16" s="16">
        <v>9000</v>
      </c>
      <c r="E16" s="15">
        <v>1000</v>
      </c>
      <c r="F16" s="40">
        <f t="shared" si="9"/>
        <v>10000</v>
      </c>
      <c r="G16" s="81">
        <f t="shared" si="0"/>
        <v>360</v>
      </c>
      <c r="H16" s="67">
        <v>360</v>
      </c>
      <c r="I16" s="82">
        <f t="shared" si="1"/>
        <v>9360</v>
      </c>
      <c r="J16" s="82">
        <f>SUM(K16-I16)</f>
        <v>640</v>
      </c>
      <c r="K16" s="15">
        <v>10000</v>
      </c>
      <c r="L16" s="86">
        <f t="shared" si="2"/>
        <v>360</v>
      </c>
      <c r="M16" s="40">
        <f t="shared" si="3"/>
        <v>3600</v>
      </c>
      <c r="N16" s="40">
        <f t="shared" si="4"/>
        <v>360</v>
      </c>
      <c r="O16" s="40">
        <f t="shared" si="5"/>
        <v>3600</v>
      </c>
      <c r="P16" s="82">
        <f t="shared" si="6"/>
        <v>0</v>
      </c>
      <c r="Q16" s="4"/>
      <c r="R16" s="4"/>
      <c r="S16" s="15">
        <v>12000</v>
      </c>
      <c r="T16" s="40">
        <f t="shared" si="7"/>
        <v>0</v>
      </c>
      <c r="U16" s="40">
        <f t="shared" si="8"/>
        <v>12000</v>
      </c>
      <c r="V16" s="4"/>
      <c r="W16" s="4"/>
      <c r="X16" s="4"/>
      <c r="Y16" s="4"/>
      <c r="Z16" s="4"/>
      <c r="AA16" s="4"/>
      <c r="AB16" s="4"/>
    </row>
    <row r="17" spans="1:28" ht="18.75" x14ac:dyDescent="0.3">
      <c r="A17" s="2">
        <v>10</v>
      </c>
      <c r="B17" s="3"/>
      <c r="C17" s="3" t="s">
        <v>6</v>
      </c>
      <c r="D17" s="16">
        <v>9000</v>
      </c>
      <c r="E17" s="15">
        <v>1000</v>
      </c>
      <c r="F17" s="40">
        <f t="shared" si="9"/>
        <v>10000</v>
      </c>
      <c r="G17" s="81">
        <f t="shared" si="0"/>
        <v>360</v>
      </c>
      <c r="H17" s="67">
        <v>360</v>
      </c>
      <c r="I17" s="82">
        <f t="shared" si="1"/>
        <v>9360</v>
      </c>
      <c r="J17" s="82">
        <f>SUM(K17-I17)</f>
        <v>640</v>
      </c>
      <c r="K17" s="15">
        <v>10000</v>
      </c>
      <c r="L17" s="86">
        <f t="shared" si="2"/>
        <v>360</v>
      </c>
      <c r="M17" s="40">
        <f t="shared" si="3"/>
        <v>3600</v>
      </c>
      <c r="N17" s="40">
        <f t="shared" si="4"/>
        <v>360</v>
      </c>
      <c r="O17" s="40">
        <f t="shared" si="5"/>
        <v>3600</v>
      </c>
      <c r="P17" s="82">
        <f t="shared" si="6"/>
        <v>0</v>
      </c>
      <c r="Q17" s="4"/>
      <c r="R17" s="4"/>
      <c r="S17" s="15">
        <v>12000</v>
      </c>
      <c r="T17" s="40">
        <f t="shared" si="7"/>
        <v>0</v>
      </c>
      <c r="U17" s="40">
        <f t="shared" si="8"/>
        <v>12000</v>
      </c>
      <c r="V17" s="4"/>
      <c r="W17" s="4"/>
      <c r="X17" s="4"/>
      <c r="Y17" s="4"/>
      <c r="Z17" s="4"/>
      <c r="AA17" s="4"/>
      <c r="AB17" s="4"/>
    </row>
    <row r="18" spans="1:28" ht="18.75" x14ac:dyDescent="0.3">
      <c r="A18" s="2">
        <v>11</v>
      </c>
      <c r="B18" s="3"/>
      <c r="C18" s="3" t="s">
        <v>7</v>
      </c>
      <c r="D18" s="16">
        <v>9000</v>
      </c>
      <c r="E18" s="15">
        <v>1000</v>
      </c>
      <c r="F18" s="40">
        <f t="shared" si="9"/>
        <v>10000</v>
      </c>
      <c r="G18" s="81">
        <f t="shared" si="0"/>
        <v>360</v>
      </c>
      <c r="H18" s="67">
        <v>360</v>
      </c>
      <c r="I18" s="82">
        <f t="shared" si="1"/>
        <v>9360</v>
      </c>
      <c r="J18" s="82">
        <f>SUM(K18-I18)</f>
        <v>640</v>
      </c>
      <c r="K18" s="15">
        <v>10000</v>
      </c>
      <c r="L18" s="86">
        <f t="shared" si="2"/>
        <v>360</v>
      </c>
      <c r="M18" s="40">
        <f t="shared" si="3"/>
        <v>3600</v>
      </c>
      <c r="N18" s="40">
        <f t="shared" si="4"/>
        <v>360</v>
      </c>
      <c r="O18" s="40">
        <f t="shared" si="5"/>
        <v>3600</v>
      </c>
      <c r="P18" s="82">
        <f t="shared" si="6"/>
        <v>0</v>
      </c>
      <c r="Q18" s="4"/>
      <c r="R18" s="4"/>
      <c r="S18" s="15">
        <v>12000</v>
      </c>
      <c r="T18" s="40">
        <f t="shared" si="7"/>
        <v>0</v>
      </c>
      <c r="U18" s="40">
        <f t="shared" si="8"/>
        <v>12000</v>
      </c>
      <c r="V18" s="4"/>
      <c r="W18" s="4"/>
      <c r="X18" s="4"/>
      <c r="Y18" s="4"/>
      <c r="Z18" s="4"/>
      <c r="AA18" s="4"/>
      <c r="AB18" s="4"/>
    </row>
    <row r="19" spans="1:28" ht="18.75" x14ac:dyDescent="0.3">
      <c r="A19" s="105" t="s">
        <v>83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82">
        <f>SUM(P8:P18)</f>
        <v>11400</v>
      </c>
      <c r="Q19" s="4"/>
      <c r="R19" s="4"/>
      <c r="S19" s="18">
        <f>SUM(S8:S18)</f>
        <v>107966</v>
      </c>
      <c r="T19" s="82">
        <f>SUM(T8:T18)</f>
        <v>11400</v>
      </c>
      <c r="U19" s="82">
        <f t="shared" si="8"/>
        <v>119366</v>
      </c>
      <c r="V19" s="4" t="s">
        <v>142</v>
      </c>
      <c r="W19" s="4"/>
      <c r="X19" s="4"/>
      <c r="Y19" s="4"/>
      <c r="Z19" s="4"/>
      <c r="AA19" s="4"/>
      <c r="AB19" s="4"/>
    </row>
    <row r="20" spans="1:28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8.75" x14ac:dyDescent="0.3">
      <c r="A21" s="4"/>
      <c r="B21" s="66" t="s">
        <v>22</v>
      </c>
      <c r="C21" s="101" t="s">
        <v>75</v>
      </c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8.75" x14ac:dyDescent="0.3">
      <c r="A22" s="4"/>
      <c r="B22" s="4"/>
      <c r="C22" s="101" t="s">
        <v>34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8.75" x14ac:dyDescent="0.3">
      <c r="A23" s="4"/>
      <c r="B23" s="4"/>
      <c r="C23" s="101" t="s">
        <v>36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8.75" x14ac:dyDescent="0.3">
      <c r="A24" s="4"/>
      <c r="B24" s="4"/>
      <c r="C24" s="101" t="s">
        <v>37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8.75" x14ac:dyDescent="0.3">
      <c r="A25" s="4"/>
      <c r="B25" s="4"/>
      <c r="C25" s="101" t="s">
        <v>35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8.75" x14ac:dyDescent="0.3">
      <c r="A26" s="4"/>
      <c r="B26" s="4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8.75" x14ac:dyDescent="0.3">
      <c r="A27" s="4"/>
      <c r="B27" s="4"/>
      <c r="C27" s="142"/>
      <c r="D27" s="146" t="s">
        <v>147</v>
      </c>
      <c r="E27" s="147"/>
      <c r="F27" s="147"/>
      <c r="G27" s="147"/>
      <c r="H27" s="14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8.7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8.7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8.7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8.7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8.7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8.7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8.7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8.7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8.7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8.7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8.7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8.7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8.7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8.7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8.7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8.7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8.7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8.7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8.7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8.7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8.7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8.7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8.7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8.7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8.7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8.7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8.7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8.7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8.7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8.7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8.7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8.7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8.7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8.7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8.7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8.7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8.7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8.7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8.7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8.7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8.7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8.7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8.7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8.7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8.7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8.7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8.7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8.7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8.7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8.7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8.7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8.7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8.7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8.7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8.7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8.7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8.7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8.7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8.7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8.7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8.7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8.7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8.7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8.7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8.7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8.75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8.75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8.75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8.75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8.75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8.75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8.75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8.75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8.75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8.75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8.7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8.7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8.7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8.7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8.7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8.7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8.75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8.7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8.75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</sheetData>
  <mergeCells count="24">
    <mergeCell ref="D27:H27"/>
    <mergeCell ref="A1:P1"/>
    <mergeCell ref="A2:P2"/>
    <mergeCell ref="A3:P3"/>
    <mergeCell ref="C22:P22"/>
    <mergeCell ref="C23:P23"/>
    <mergeCell ref="D5:F5"/>
    <mergeCell ref="D6:F6"/>
    <mergeCell ref="C24:P24"/>
    <mergeCell ref="C25:P25"/>
    <mergeCell ref="C26:P26"/>
    <mergeCell ref="N5:O5"/>
    <mergeCell ref="N6:O6"/>
    <mergeCell ref="A19:O19"/>
    <mergeCell ref="C21:P21"/>
    <mergeCell ref="G5:H5"/>
    <mergeCell ref="G6:H6"/>
    <mergeCell ref="I5:K5"/>
    <mergeCell ref="I6:K6"/>
    <mergeCell ref="L5:M5"/>
    <mergeCell ref="L6:M6"/>
    <mergeCell ref="A5:A7"/>
    <mergeCell ref="B5:B7"/>
    <mergeCell ref="C5:C7"/>
  </mergeCells>
  <pageMargins left="0.43307086614173229" right="0.39370078740157483" top="0.74803149606299213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พนักงานส่วนตำบล</vt:lpstr>
      <vt:lpstr>พนักงานจ้างรวม</vt:lpstr>
      <vt:lpstr>ค่าครองชีพ</vt:lpstr>
      <vt:lpstr>ค่าตอบแทน+ค่าครองชีพ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2015-06-23T05:58:14Z</cp:lastPrinted>
  <dcterms:created xsi:type="dcterms:W3CDTF">2015-05-25T01:39:11Z</dcterms:created>
  <dcterms:modified xsi:type="dcterms:W3CDTF">2015-06-26T05:58:11Z</dcterms:modified>
</cp:coreProperties>
</file>